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5865" windowHeight="3210" activeTab="0"/>
  </bookViews>
  <sheets>
    <sheet name="únor 2019" sheetId="1" r:id="rId1"/>
  </sheets>
  <definedNames>
    <definedName name="_xlnm.Print_Area" localSheetId="0">'únor 2019'!$A$1:$H$52</definedName>
  </definedNames>
  <calcPr fullCalcOnLoad="1"/>
</workbook>
</file>

<file path=xl/sharedStrings.xml><?xml version="1.0" encoding="utf-8"?>
<sst xmlns="http://schemas.openxmlformats.org/spreadsheetml/2006/main" count="57" uniqueCount="31">
  <si>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</si>
  <si>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</si>
  <si>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</si>
  <si>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</si>
  <si>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</si>
  <si>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</si>
  <si>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</si>
  <si>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</si>
  <si>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</si>
  <si>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</si>
  <si>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</si>
  <si>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</si>
  <si>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</si>
  <si>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</si>
  <si>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</si>
  <si>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</si>
  <si>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</si>
  <si>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</si>
  <si>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</si>
  <si>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</si>
  <si>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</si>
  <si>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</si>
  <si>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</si>
  <si>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 xml:space="preserve"> počet nevyhovujících jakostních ukazatelů </t>
  </si>
  <si>
    <t>automobilové benziny</t>
  </si>
  <si>
    <t>motorová nafta</t>
  </si>
  <si>
    <t>bod vzplanutí</t>
  </si>
  <si>
    <t>Monitoring a sledování jakosti pohonných hmot březen 2019</t>
  </si>
  <si>
    <t>Odebrané pohonné hmoty dle druhů březen 2019</t>
  </si>
  <si>
    <t>Odebrané pohonné hmoty dle druhů březen 2019 (dělení dle vyhlášky č. 133/2010 Sb.)</t>
  </si>
  <si>
    <t>Odebrané benziny dle druhů březen 2019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</si>
</sst>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1" fillId="0" borderId="10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64" fontId="1" fillId="0" borderId="16" xfId="34" applyNumberFormat="1" applyFont="1" applyBorder="1" applyAlignment="1" applyProtection="1">
      <alignment horizontal="center"/>
      <protection/>
    </xf>
    <xf numFmtId="182" fontId="1" fillId="0" borderId="16" xfId="34" applyNumberFormat="1" applyFont="1" applyBorder="1" applyAlignment="1" applyProtection="1">
      <alignment horizontal="center"/>
      <protection/>
    </xf>
    <xf numFmtId="166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6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6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2" fontId="0" fillId="0" borderId="18" xfId="34" applyNumberFormat="1" applyFont="1" applyBorder="1" applyAlignment="1" applyProtection="1">
      <alignment horizontal="center"/>
      <protection/>
    </xf>
    <xf numFmtId="164" fontId="1" fillId="0" borderId="18" xfId="34" applyNumberFormat="1" applyFont="1" applyBorder="1" applyAlignment="1" applyProtection="1">
      <alignment horizontal="center"/>
      <protection/>
    </xf>
    <xf numFmtId="166" fontId="1" fillId="0" borderId="18" xfId="0" applyNumberFormat="1" applyFont="1" applyBorder="1" applyAlignment="1" applyProtection="1">
      <alignment horizontal="center" wrapText="1"/>
      <protection/>
    </xf>
    <xf numFmtId="166" fontId="0" fillId="0" borderId="18" xfId="34" applyNumberFormat="1" applyFont="1" applyBorder="1" applyAlignment="1" applyProtection="1">
      <alignment horizontal="center"/>
      <protection/>
    </xf>
    <xf numFmtId="166" fontId="0" fillId="0" borderId="20" xfId="34" applyNumberFormat="1" applyFont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86" fontId="0" fillId="0" borderId="18" xfId="34" applyNumberFormat="1" applyFont="1" applyBorder="1" applyAlignment="1" applyProtection="1">
      <alignment horizontal="center"/>
      <protection/>
    </xf>
    <xf numFmtId="1" fontId="0" fillId="0" borderId="20" xfId="0" applyNumberFormat="1" applyFont="1" applyBorder="1" applyAlignment="1" applyProtection="1">
      <alignment horizontal="center"/>
      <protection/>
    </xf>
    <xf numFmtId="182" fontId="1" fillId="0" borderId="16" xfId="34" applyNumberFormat="1" applyFont="1" applyBorder="1" applyAlignment="1" applyProtection="1">
      <alignment horizontal="center"/>
      <protection/>
    </xf>
    <xf numFmtId="166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4" fontId="1" fillId="0" borderId="22" xfId="34" applyNumberFormat="1" applyFont="1" applyBorder="1" applyAlignment="1" applyProtection="1">
      <alignment horizontal="center"/>
      <protection/>
    </xf>
    <xf numFmtId="166" fontId="1" fillId="0" borderId="22" xfId="0" applyNumberFormat="1" applyFont="1" applyBorder="1" applyAlignment="1" applyProtection="1">
      <alignment horizontal="center" wrapText="1"/>
      <protection/>
    </xf>
    <xf numFmtId="166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166" fontId="1" fillId="0" borderId="16" xfId="34" applyNumberFormat="1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4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4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1" fontId="0" fillId="0" borderId="28" xfId="34" applyNumberFormat="1" applyFont="1" applyBorder="1" applyAlignment="1" applyProtection="1">
      <alignment horizontal="center" wrapText="1"/>
      <protection locked="0"/>
    </xf>
    <xf numFmtId="166" fontId="0" fillId="0" borderId="29" xfId="0" applyNumberFormat="1" applyFont="1" applyBorder="1" applyAlignment="1" applyProtection="1">
      <alignment horizontal="center" wrapText="1"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6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 horizontal="left"/>
      <protection locked="0"/>
    </xf>
    <xf numFmtId="0" fontId="0" fillId="0" borderId="35" xfId="0" applyFont="1" applyFill="1" applyBorder="1" applyAlignment="1" applyProtection="1">
      <alignment horizontal="left"/>
      <protection locked="0"/>
    </xf>
    <xf numFmtId="0" fontId="0" fillId="0" borderId="36" xfId="0" applyFont="1" applyFill="1" applyBorder="1" applyAlignment="1" applyProtection="1">
      <alignment horizontal="left"/>
      <protection locked="0"/>
    </xf>
    <xf numFmtId="0" fontId="0" fillId="0" borderId="37" xfId="0" applyFont="1" applyFill="1" applyBorder="1" applyAlignment="1" applyProtection="1">
      <alignment horizontal="left"/>
      <protection locked="0"/>
    </xf>
    <xf numFmtId="0" fontId="0" fillId="0" borderId="38" xfId="0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120" zoomScaleNormal="120" zoomScaleSheetLayoutView="100" workbookViewId="0" topLeftCell="A1">
      <selection activeCell="A1" sqref="A1"/>
    </sheetView>
  </sheetViews>
  <sheetFormatPr defaultColWidth="9.00390625" defaultRowHeight="12.75"/>
  <cols>
    <col min="1" max="1" width="18.875" style="11" bestFit="1" customWidth="1"/>
    <col min="2" max="2" width="18.875" style="11" customWidth="1"/>
    <col min="3" max="3" width="18.875" style="11" hidden="1" customWidth="1"/>
    <col min="4" max="4" width="13.6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7" t="s">
        <v>27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61" t="s">
        <v>28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3" t="s">
        <v>1</v>
      </c>
      <c r="C4" s="33"/>
      <c r="D4" s="39" t="s">
        <v>2</v>
      </c>
      <c r="E4" s="33" t="s">
        <v>3</v>
      </c>
      <c r="F4" s="40" t="s">
        <v>17</v>
      </c>
      <c r="G4" s="33" t="s">
        <v>10</v>
      </c>
      <c r="H4" s="34" t="s">
        <v>17</v>
      </c>
      <c r="I4" s="10"/>
      <c r="J4" s="10"/>
    </row>
    <row r="5" spans="1:9" ht="12.75">
      <c r="A5" s="26" t="s">
        <v>4</v>
      </c>
      <c r="B5" s="43">
        <v>82</v>
      </c>
      <c r="C5" s="43">
        <f>B5+0.0001</f>
        <v>82.0001</v>
      </c>
      <c r="D5" s="41">
        <f>B5*100/B15</f>
        <v>37.27272727272727</v>
      </c>
      <c r="E5" s="43">
        <v>0</v>
      </c>
      <c r="F5" s="38">
        <f>E5*100/C5</f>
        <v>0</v>
      </c>
      <c r="G5" s="35">
        <f>B5-E5</f>
        <v>82</v>
      </c>
      <c r="H5" s="36">
        <f>100-ROUND(F5,1)</f>
        <v>100</v>
      </c>
      <c r="I5" s="11"/>
    </row>
    <row r="6" spans="1:9" ht="12.75">
      <c r="A6" s="26" t="s">
        <v>5</v>
      </c>
      <c r="B6" s="43">
        <v>0</v>
      </c>
      <c r="C6" s="43">
        <f aca="true" t="shared" si="0" ref="C6:C15">B6+0.0001</f>
        <v>0.0001</v>
      </c>
      <c r="D6" s="41">
        <f>B6*100/B15</f>
        <v>0</v>
      </c>
      <c r="E6" s="43">
        <v>0</v>
      </c>
      <c r="F6" s="38">
        <f aca="true" t="shared" si="1" ref="F6:F13">E6*100/C6</f>
        <v>0</v>
      </c>
      <c r="G6" s="35">
        <f aca="true" t="shared" si="2" ref="G6:G15">B6-E6</f>
        <v>0</v>
      </c>
      <c r="H6" s="36">
        <v>0</v>
      </c>
      <c r="I6" s="11"/>
    </row>
    <row r="7" spans="1:9" ht="12.75">
      <c r="A7" s="26" t="s">
        <v>6</v>
      </c>
      <c r="B7" s="43">
        <v>0</v>
      </c>
      <c r="C7" s="43">
        <f t="shared" si="0"/>
        <v>0.0001</v>
      </c>
      <c r="D7" s="41">
        <f>B7*100/B15</f>
        <v>0</v>
      </c>
      <c r="E7" s="43">
        <v>0</v>
      </c>
      <c r="F7" s="38">
        <f t="shared" si="1"/>
        <v>0</v>
      </c>
      <c r="G7" s="35">
        <f t="shared" si="2"/>
        <v>0</v>
      </c>
      <c r="H7" s="36">
        <v>0</v>
      </c>
      <c r="I7" s="11"/>
    </row>
    <row r="8" spans="1:9" ht="12.75">
      <c r="A8" s="26" t="s">
        <v>7</v>
      </c>
      <c r="B8" s="43">
        <v>2</v>
      </c>
      <c r="C8" s="43">
        <f t="shared" si="0"/>
        <v>2.0001</v>
      </c>
      <c r="D8" s="41">
        <f>B8*100/B15</f>
        <v>0.9090909090909091</v>
      </c>
      <c r="E8" s="43">
        <v>0</v>
      </c>
      <c r="F8" s="38">
        <f t="shared" si="1"/>
        <v>0</v>
      </c>
      <c r="G8" s="35">
        <f>B8-E8</f>
        <v>2</v>
      </c>
      <c r="H8" s="36">
        <f aca="true" t="shared" si="3" ref="H8:H15">100-ROUND(F8,1)</f>
        <v>100</v>
      </c>
      <c r="I8" s="11"/>
    </row>
    <row r="9" spans="1:9" ht="12.75">
      <c r="A9" s="26" t="s">
        <v>8</v>
      </c>
      <c r="B9" s="43">
        <v>108</v>
      </c>
      <c r="C9" s="43">
        <f t="shared" si="0"/>
        <v>108.0001</v>
      </c>
      <c r="D9" s="41">
        <f>B9*100/B15</f>
        <v>49.09090909090909</v>
      </c>
      <c r="E9" s="43">
        <v>1</v>
      </c>
      <c r="F9" s="38">
        <f t="shared" si="1"/>
        <v>0.9259250685878995</v>
      </c>
      <c r="G9" s="35">
        <f t="shared" si="2"/>
        <v>107</v>
      </c>
      <c r="H9" s="36">
        <f t="shared" si="3"/>
        <v>99.1</v>
      </c>
      <c r="I9" s="11"/>
    </row>
    <row r="10" spans="1:9" ht="12.75">
      <c r="A10" s="26" t="s">
        <v>22</v>
      </c>
      <c r="B10" s="43">
        <v>0</v>
      </c>
      <c r="C10" s="43">
        <f t="shared" si="0"/>
        <v>0.0001</v>
      </c>
      <c r="D10" s="41">
        <f>B10*100/B15</f>
        <v>0</v>
      </c>
      <c r="E10" s="43">
        <v>0</v>
      </c>
      <c r="F10" s="38">
        <f t="shared" si="1"/>
        <v>0</v>
      </c>
      <c r="G10" s="35">
        <f t="shared" si="2"/>
        <v>0</v>
      </c>
      <c r="H10" s="36">
        <v>0</v>
      </c>
      <c r="I10" s="11"/>
    </row>
    <row r="11" spans="1:9" ht="12.75">
      <c r="A11" s="27" t="s">
        <v>19</v>
      </c>
      <c r="B11" s="44">
        <v>0</v>
      </c>
      <c r="C11" s="43">
        <f t="shared" si="0"/>
        <v>0.0001</v>
      </c>
      <c r="D11" s="42">
        <f>B11*100/B15</f>
        <v>0</v>
      </c>
      <c r="E11" s="43">
        <v>0</v>
      </c>
      <c r="F11" s="38">
        <f t="shared" si="1"/>
        <v>0</v>
      </c>
      <c r="G11" s="35">
        <f t="shared" si="2"/>
        <v>0</v>
      </c>
      <c r="H11" s="36">
        <v>0</v>
      </c>
      <c r="I11" s="11"/>
    </row>
    <row r="12" spans="1:9" ht="12.75">
      <c r="A12" s="27" t="s">
        <v>18</v>
      </c>
      <c r="B12" s="44">
        <v>24</v>
      </c>
      <c r="C12" s="43">
        <f t="shared" si="0"/>
        <v>24.0001</v>
      </c>
      <c r="D12" s="42">
        <f>B12*100/B15</f>
        <v>10.909090909090908</v>
      </c>
      <c r="E12" s="43">
        <v>0</v>
      </c>
      <c r="F12" s="38">
        <f t="shared" si="1"/>
        <v>0</v>
      </c>
      <c r="G12" s="35">
        <f t="shared" si="2"/>
        <v>24</v>
      </c>
      <c r="H12" s="36">
        <f t="shared" si="3"/>
        <v>100</v>
      </c>
      <c r="I12" s="11"/>
    </row>
    <row r="13" spans="1:9" ht="12.75">
      <c r="A13" s="27" t="s">
        <v>20</v>
      </c>
      <c r="B13" s="44">
        <v>3</v>
      </c>
      <c r="C13" s="43">
        <f t="shared" si="0"/>
        <v>3.0001</v>
      </c>
      <c r="D13" s="42">
        <f>B13*100/B15</f>
        <v>1.3636363636363635</v>
      </c>
      <c r="E13" s="43">
        <v>0</v>
      </c>
      <c r="F13" s="38">
        <f t="shared" si="1"/>
        <v>0</v>
      </c>
      <c r="G13" s="37">
        <f t="shared" si="2"/>
        <v>3</v>
      </c>
      <c r="H13" s="36">
        <f t="shared" si="3"/>
        <v>100</v>
      </c>
      <c r="I13" s="11"/>
    </row>
    <row r="14" spans="1:9" ht="12.75">
      <c r="A14" s="27" t="s">
        <v>21</v>
      </c>
      <c r="B14" s="44">
        <v>1</v>
      </c>
      <c r="C14" s="43">
        <f t="shared" si="0"/>
        <v>1.0001</v>
      </c>
      <c r="D14" s="42">
        <f>B14*100/B15</f>
        <v>0.45454545454545453</v>
      </c>
      <c r="E14" s="43">
        <v>0</v>
      </c>
      <c r="F14" s="38">
        <f>E14*100/C14</f>
        <v>0</v>
      </c>
      <c r="G14" s="37">
        <f>B14-E14</f>
        <v>1</v>
      </c>
      <c r="H14" s="36">
        <f t="shared" si="3"/>
        <v>100</v>
      </c>
      <c r="I14" s="11"/>
    </row>
    <row r="15" spans="1:9" ht="13.5" thickBot="1">
      <c r="A15" s="28" t="s">
        <v>9</v>
      </c>
      <c r="B15" s="29">
        <f>SUM(B5:B14)</f>
        <v>220</v>
      </c>
      <c r="C15" s="43">
        <f t="shared" si="0"/>
        <v>220.0001</v>
      </c>
      <c r="D15" s="30">
        <f>SUM(D5:D14)</f>
        <v>100</v>
      </c>
      <c r="E15" s="29">
        <f>SUM(E5:E14)</f>
        <v>1</v>
      </c>
      <c r="F15" s="31">
        <f>E15*100/B15</f>
        <v>0.45454545454545453</v>
      </c>
      <c r="G15" s="29">
        <f t="shared" si="2"/>
        <v>219</v>
      </c>
      <c r="H15" s="32">
        <f t="shared" si="3"/>
        <v>99.5</v>
      </c>
      <c r="I15" s="11"/>
    </row>
    <row r="16" spans="1:9" ht="13.5" thickBot="1">
      <c r="A16" s="1"/>
      <c r="B16" s="1"/>
      <c r="C16" s="1"/>
      <c r="D16" s="2"/>
      <c r="E16" s="22"/>
      <c r="F16" s="2"/>
      <c r="G16" s="3"/>
      <c r="H16" s="2"/>
      <c r="I16" s="17"/>
    </row>
    <row r="17" spans="1:8" ht="12.75">
      <c r="A17" s="56" t="s">
        <v>29</v>
      </c>
      <c r="B17" s="21"/>
      <c r="C17" s="21"/>
      <c r="D17" s="6"/>
      <c r="E17" s="14"/>
      <c r="F17" s="6"/>
      <c r="G17" s="13"/>
      <c r="H17" s="20"/>
    </row>
    <row r="18" spans="1:9" ht="38.25">
      <c r="A18" s="25" t="s">
        <v>0</v>
      </c>
      <c r="B18" s="33" t="s">
        <v>1</v>
      </c>
      <c r="C18" s="33"/>
      <c r="D18" s="39" t="s">
        <v>2</v>
      </c>
      <c r="E18" s="33" t="s">
        <v>3</v>
      </c>
      <c r="F18" s="40" t="s">
        <v>17</v>
      </c>
      <c r="G18" s="33" t="s">
        <v>10</v>
      </c>
      <c r="H18" s="34" t="s">
        <v>17</v>
      </c>
      <c r="I18" s="11"/>
    </row>
    <row r="19" spans="1:9" ht="12.75">
      <c r="A19" s="26" t="s">
        <v>24</v>
      </c>
      <c r="B19" s="35">
        <f>B5+B6+B7+B8</f>
        <v>84</v>
      </c>
      <c r="C19" s="43">
        <f>B19+0.0001</f>
        <v>84.0001</v>
      </c>
      <c r="D19" s="38">
        <f>B19*100/B26</f>
        <v>38.18181818181818</v>
      </c>
      <c r="E19" s="35">
        <f>E5+E6+E7+E8</f>
        <v>0</v>
      </c>
      <c r="F19" s="38">
        <f aca="true" t="shared" si="4" ref="F19:F25">E19*100/C19</f>
        <v>0</v>
      </c>
      <c r="G19" s="35">
        <f aca="true" t="shared" si="5" ref="G19:G26">B19-E19</f>
        <v>84</v>
      </c>
      <c r="H19" s="36">
        <f aca="true" t="shared" si="6" ref="H19:H26">100-ROUND(F19,1)</f>
        <v>100</v>
      </c>
      <c r="I19" s="11"/>
    </row>
    <row r="20" spans="1:9" ht="12.75">
      <c r="A20" s="26" t="s">
        <v>11</v>
      </c>
      <c r="B20" s="35">
        <f aca="true" t="shared" si="7" ref="B20:B25">B9</f>
        <v>108</v>
      </c>
      <c r="C20" s="43">
        <f aca="true" t="shared" si="8" ref="C20:C26">B20+0.0001</f>
        <v>108.0001</v>
      </c>
      <c r="D20" s="45">
        <f>B20*100/B26</f>
        <v>49.09090909090909</v>
      </c>
      <c r="E20" s="35">
        <f aca="true" t="shared" si="9" ref="E20:E25">E9</f>
        <v>1</v>
      </c>
      <c r="F20" s="38">
        <f t="shared" si="4"/>
        <v>0.9259250685878995</v>
      </c>
      <c r="G20" s="35">
        <f t="shared" si="5"/>
        <v>107</v>
      </c>
      <c r="H20" s="36">
        <f t="shared" si="6"/>
        <v>99.1</v>
      </c>
      <c r="I20" s="11"/>
    </row>
    <row r="21" spans="1:9" ht="12.75">
      <c r="A21" s="26" t="s">
        <v>12</v>
      </c>
      <c r="B21" s="35">
        <f t="shared" si="7"/>
        <v>0</v>
      </c>
      <c r="C21" s="43">
        <f t="shared" si="8"/>
        <v>0.0001</v>
      </c>
      <c r="D21" s="45">
        <f>B21*100/B26</f>
        <v>0</v>
      </c>
      <c r="E21" s="35">
        <f t="shared" si="9"/>
        <v>0</v>
      </c>
      <c r="F21" s="38">
        <f t="shared" si="4"/>
        <v>0</v>
      </c>
      <c r="G21" s="35">
        <f t="shared" si="5"/>
        <v>0</v>
      </c>
      <c r="H21" s="36">
        <v>0</v>
      </c>
      <c r="I21" s="11"/>
    </row>
    <row r="22" spans="1:9" ht="12.75">
      <c r="A22" s="27" t="s">
        <v>19</v>
      </c>
      <c r="B22" s="35">
        <f t="shared" si="7"/>
        <v>0</v>
      </c>
      <c r="C22" s="43">
        <f t="shared" si="8"/>
        <v>0.0001</v>
      </c>
      <c r="D22" s="45">
        <f>B22*100/B26</f>
        <v>0</v>
      </c>
      <c r="E22" s="35">
        <f t="shared" si="9"/>
        <v>0</v>
      </c>
      <c r="F22" s="38">
        <f t="shared" si="4"/>
        <v>0</v>
      </c>
      <c r="G22" s="35">
        <f t="shared" si="5"/>
        <v>0</v>
      </c>
      <c r="H22" s="36">
        <v>0</v>
      </c>
      <c r="I22" s="11"/>
    </row>
    <row r="23" spans="1:9" ht="12.75">
      <c r="A23" s="27" t="s">
        <v>18</v>
      </c>
      <c r="B23" s="37">
        <f>B12</f>
        <v>24</v>
      </c>
      <c r="C23" s="43">
        <f t="shared" si="8"/>
        <v>24.0001</v>
      </c>
      <c r="D23" s="38">
        <f>B23*100/B26</f>
        <v>10.909090909090908</v>
      </c>
      <c r="E23" s="35">
        <f t="shared" si="9"/>
        <v>0</v>
      </c>
      <c r="F23" s="38">
        <f t="shared" si="4"/>
        <v>0</v>
      </c>
      <c r="G23" s="46">
        <f t="shared" si="5"/>
        <v>24</v>
      </c>
      <c r="H23" s="36">
        <f t="shared" si="6"/>
        <v>100</v>
      </c>
      <c r="I23" s="11"/>
    </row>
    <row r="24" spans="1:9" ht="12.75">
      <c r="A24" s="27" t="s">
        <v>20</v>
      </c>
      <c r="B24" s="37">
        <f t="shared" si="7"/>
        <v>3</v>
      </c>
      <c r="C24" s="43">
        <f t="shared" si="8"/>
        <v>3.0001</v>
      </c>
      <c r="D24" s="38">
        <f>B24*100/B26</f>
        <v>1.3636363636363635</v>
      </c>
      <c r="E24" s="35">
        <f t="shared" si="9"/>
        <v>0</v>
      </c>
      <c r="F24" s="38">
        <f t="shared" si="4"/>
        <v>0</v>
      </c>
      <c r="G24" s="46">
        <f t="shared" si="5"/>
        <v>3</v>
      </c>
      <c r="H24" s="36">
        <f t="shared" si="6"/>
        <v>100</v>
      </c>
      <c r="I24" s="11"/>
    </row>
    <row r="25" spans="1:9" ht="12.75">
      <c r="A25" s="27" t="s">
        <v>21</v>
      </c>
      <c r="B25" s="37">
        <f t="shared" si="7"/>
        <v>1</v>
      </c>
      <c r="C25" s="43">
        <f t="shared" si="8"/>
        <v>1.0001</v>
      </c>
      <c r="D25" s="38">
        <f>B25*100/B26</f>
        <v>0.45454545454545453</v>
      </c>
      <c r="E25" s="35">
        <f t="shared" si="9"/>
        <v>0</v>
      </c>
      <c r="F25" s="38">
        <f t="shared" si="4"/>
        <v>0</v>
      </c>
      <c r="G25" s="46">
        <f t="shared" si="5"/>
        <v>1</v>
      </c>
      <c r="H25" s="36">
        <f t="shared" si="6"/>
        <v>100</v>
      </c>
      <c r="I25" s="11"/>
    </row>
    <row r="26" spans="1:8" s="1" customFormat="1" ht="13.5" thickBot="1">
      <c r="A26" s="28" t="s">
        <v>9</v>
      </c>
      <c r="B26" s="29">
        <f>SUM(B19:B25)</f>
        <v>220</v>
      </c>
      <c r="C26" s="43">
        <f t="shared" si="8"/>
        <v>220.0001</v>
      </c>
      <c r="D26" s="47">
        <f>SUM(D19:D25)</f>
        <v>100</v>
      </c>
      <c r="E26" s="29">
        <f>SUM(E19:E25)</f>
        <v>1</v>
      </c>
      <c r="F26" s="48">
        <f>E26*100/B26</f>
        <v>0.45454545454545453</v>
      </c>
      <c r="G26" s="29">
        <f t="shared" si="5"/>
        <v>219</v>
      </c>
      <c r="H26" s="32">
        <f t="shared" si="6"/>
        <v>99.5</v>
      </c>
    </row>
    <row r="27" ht="13.5" thickBot="1"/>
    <row r="28" spans="1:9" ht="12.75">
      <c r="A28" s="71" t="s">
        <v>30</v>
      </c>
      <c r="B28" s="72"/>
      <c r="C28" s="72"/>
      <c r="D28" s="72"/>
      <c r="E28" s="72"/>
      <c r="F28" s="72"/>
      <c r="G28" s="72"/>
      <c r="H28" s="73"/>
      <c r="I28" s="24"/>
    </row>
    <row r="29" spans="1:9" ht="38.25">
      <c r="A29" s="49" t="s">
        <v>0</v>
      </c>
      <c r="B29" s="50" t="s">
        <v>1</v>
      </c>
      <c r="C29" s="50"/>
      <c r="D29" s="51" t="s">
        <v>2</v>
      </c>
      <c r="E29" s="50" t="s">
        <v>3</v>
      </c>
      <c r="F29" s="52" t="s">
        <v>17</v>
      </c>
      <c r="G29" s="50" t="s">
        <v>10</v>
      </c>
      <c r="H29" s="53" t="s">
        <v>17</v>
      </c>
      <c r="I29" s="11"/>
    </row>
    <row r="30" spans="1:9" ht="12.75">
      <c r="A30" s="26" t="s">
        <v>4</v>
      </c>
      <c r="B30" s="35">
        <f>B5</f>
        <v>82</v>
      </c>
      <c r="C30" s="43">
        <f>B30+0.0001</f>
        <v>82.0001</v>
      </c>
      <c r="D30" s="41">
        <f>B30*100/B34</f>
        <v>97.61904761904762</v>
      </c>
      <c r="E30" s="35">
        <f>E5</f>
        <v>0</v>
      </c>
      <c r="F30" s="38">
        <f>E30*100/C30</f>
        <v>0</v>
      </c>
      <c r="G30" s="35">
        <f>B30-E30</f>
        <v>82</v>
      </c>
      <c r="H30" s="36">
        <f>100-ROUND(F30,1)</f>
        <v>100</v>
      </c>
      <c r="I30" s="11"/>
    </row>
    <row r="31" spans="1:9" ht="12.75">
      <c r="A31" s="26" t="s">
        <v>5</v>
      </c>
      <c r="B31" s="35">
        <f>B6</f>
        <v>0</v>
      </c>
      <c r="C31" s="43">
        <f>B31+0.0001</f>
        <v>0.0001</v>
      </c>
      <c r="D31" s="41">
        <f>B31*100/B34</f>
        <v>0</v>
      </c>
      <c r="E31" s="35">
        <f>E6</f>
        <v>0</v>
      </c>
      <c r="F31" s="38">
        <f>E31*100/C31</f>
        <v>0</v>
      </c>
      <c r="G31" s="35">
        <f>B31-E31</f>
        <v>0</v>
      </c>
      <c r="H31" s="36">
        <v>0</v>
      </c>
      <c r="I31" s="11"/>
    </row>
    <row r="32" spans="1:9" ht="12.75">
      <c r="A32" s="26" t="s">
        <v>6</v>
      </c>
      <c r="B32" s="35">
        <f>B7</f>
        <v>0</v>
      </c>
      <c r="C32" s="43">
        <f>B32+0.0001</f>
        <v>0.0001</v>
      </c>
      <c r="D32" s="41">
        <f>B32*100/B34</f>
        <v>0</v>
      </c>
      <c r="E32" s="35">
        <f>E7</f>
        <v>0</v>
      </c>
      <c r="F32" s="38">
        <f>E32*100/C32</f>
        <v>0</v>
      </c>
      <c r="G32" s="35">
        <f>B32-E32</f>
        <v>0</v>
      </c>
      <c r="H32" s="36">
        <v>0</v>
      </c>
      <c r="I32" s="11"/>
    </row>
    <row r="33" spans="1:9" ht="12.75">
      <c r="A33" s="26" t="s">
        <v>7</v>
      </c>
      <c r="B33" s="35">
        <f>B8</f>
        <v>2</v>
      </c>
      <c r="C33" s="43">
        <f>B33+0.0001</f>
        <v>2.0001</v>
      </c>
      <c r="D33" s="41">
        <f>B33*100/B34</f>
        <v>2.380952380952381</v>
      </c>
      <c r="E33" s="35">
        <f>E8</f>
        <v>0</v>
      </c>
      <c r="F33" s="38">
        <f>E33*100/C33</f>
        <v>0</v>
      </c>
      <c r="G33" s="35">
        <f>B33-E33</f>
        <v>2</v>
      </c>
      <c r="H33" s="36">
        <f>100-ROUND(F33,1)</f>
        <v>100</v>
      </c>
      <c r="I33" s="11"/>
    </row>
    <row r="34" spans="1:9" ht="13.5" thickBot="1">
      <c r="A34" s="54" t="s">
        <v>9</v>
      </c>
      <c r="B34" s="29">
        <f>SUM(B30:B33)</f>
        <v>84</v>
      </c>
      <c r="C34" s="43">
        <f>B34+0.0001</f>
        <v>84.0001</v>
      </c>
      <c r="D34" s="55">
        <f>SUM(D30:D33)</f>
        <v>100</v>
      </c>
      <c r="E34" s="29">
        <f>SUM(E30:E33)</f>
        <v>0</v>
      </c>
      <c r="F34" s="47">
        <f>E34*100/B34</f>
        <v>0</v>
      </c>
      <c r="G34" s="29">
        <f>B34-E34</f>
        <v>84</v>
      </c>
      <c r="H34" s="32">
        <f>100-ROUND(F34,1)</f>
        <v>100</v>
      </c>
      <c r="I34" s="11"/>
    </row>
    <row r="35" spans="1:9" ht="12.75">
      <c r="A35" s="8"/>
      <c r="B35" s="8"/>
      <c r="C35" s="8"/>
      <c r="D35" s="2"/>
      <c r="E35" s="22"/>
      <c r="F35" s="2"/>
      <c r="G35" s="2"/>
      <c r="H35" s="2"/>
      <c r="I35" s="18"/>
    </row>
    <row r="36" spans="1:9" ht="12.75">
      <c r="A36" s="8"/>
      <c r="B36" s="8"/>
      <c r="C36" s="8"/>
      <c r="D36" s="2"/>
      <c r="E36" s="22"/>
      <c r="F36" s="2"/>
      <c r="G36" s="2"/>
      <c r="H36" s="2"/>
      <c r="I36" s="18"/>
    </row>
    <row r="37" spans="1:9" ht="12.75">
      <c r="A37" s="57" t="s">
        <v>27</v>
      </c>
      <c r="B37" s="4"/>
      <c r="C37" s="4"/>
      <c r="D37" s="4"/>
      <c r="E37" s="22"/>
      <c r="F37" s="4"/>
      <c r="G37" s="10"/>
      <c r="H37" s="10"/>
      <c r="I37" s="15"/>
    </row>
    <row r="38" ht="13.5" thickBot="1"/>
    <row r="39" spans="1:6" ht="13.5" thickBot="1">
      <c r="A39" s="74" t="s">
        <v>13</v>
      </c>
      <c r="B39" s="75"/>
      <c r="C39" s="75"/>
      <c r="D39" s="75"/>
      <c r="E39" s="75"/>
      <c r="F39" s="76"/>
    </row>
    <row r="40" spans="1:6" ht="63.75">
      <c r="A40" s="62" t="s">
        <v>14</v>
      </c>
      <c r="B40" s="77" t="s">
        <v>15</v>
      </c>
      <c r="C40" s="77"/>
      <c r="D40" s="78"/>
      <c r="E40" s="63" t="s">
        <v>23</v>
      </c>
      <c r="F40" s="64" t="s">
        <v>16</v>
      </c>
    </row>
    <row r="41" spans="1:6" ht="12.75">
      <c r="A41" s="69" t="s">
        <v>25</v>
      </c>
      <c r="B41" s="79" t="s">
        <v>26</v>
      </c>
      <c r="C41" s="80"/>
      <c r="D41" s="81"/>
      <c r="E41" s="67">
        <v>1</v>
      </c>
      <c r="F41" s="68">
        <v>0.9</v>
      </c>
    </row>
    <row r="42" spans="1:6" ht="13.5" thickBot="1">
      <c r="A42" s="70"/>
      <c r="B42" s="82"/>
      <c r="C42" s="83"/>
      <c r="D42" s="84"/>
      <c r="E42" s="65"/>
      <c r="F42" s="66"/>
    </row>
    <row r="43" spans="1:6" ht="12.75">
      <c r="A43" s="58"/>
      <c r="B43" s="58"/>
      <c r="C43" s="58"/>
      <c r="D43" s="59"/>
      <c r="E43" s="60"/>
      <c r="F43" s="59"/>
    </row>
    <row r="44" spans="1:6" ht="12.75">
      <c r="A44" s="58"/>
      <c r="B44" s="58"/>
      <c r="C44" s="58"/>
      <c r="D44" s="59"/>
      <c r="E44" s="60"/>
      <c r="F44" s="59"/>
    </row>
    <row r="45" spans="1:6" ht="12.75">
      <c r="A45" s="58"/>
      <c r="B45" s="58"/>
      <c r="C45" s="58"/>
      <c r="D45" s="59"/>
      <c r="E45" s="60"/>
      <c r="F45" s="59"/>
    </row>
    <row r="46" spans="1:6" ht="12.75">
      <c r="A46" s="58"/>
      <c r="B46" s="58"/>
      <c r="C46" s="58"/>
      <c r="D46" s="59"/>
      <c r="E46" s="60"/>
      <c r="F46" s="59"/>
    </row>
    <row r="47" spans="1:6" ht="12.75">
      <c r="A47" s="58"/>
      <c r="B47" s="58"/>
      <c r="C47" s="58"/>
      <c r="D47" s="59"/>
      <c r="E47" s="60"/>
      <c r="F47" s="59"/>
    </row>
    <row r="48" spans="1:6" ht="12.75">
      <c r="A48" s="58"/>
      <c r="B48" s="58"/>
      <c r="C48" s="58"/>
      <c r="D48" s="59"/>
      <c r="E48" s="60"/>
      <c r="F48" s="59"/>
    </row>
    <row r="49" spans="1:6" ht="12.75">
      <c r="A49" s="58"/>
      <c r="B49" s="58"/>
      <c r="C49" s="58"/>
      <c r="D49" s="59"/>
      <c r="E49" s="60"/>
      <c r="F49" s="59"/>
    </row>
    <row r="50" spans="1:6" ht="12.75">
      <c r="A50" s="58"/>
      <c r="B50" s="58"/>
      <c r="C50" s="58"/>
      <c r="D50" s="59"/>
      <c r="E50" s="60"/>
      <c r="F50" s="59"/>
    </row>
    <row r="51" spans="1:6" ht="12.75">
      <c r="A51" s="58"/>
      <c r="B51" s="58"/>
      <c r="C51" s="58"/>
      <c r="D51" s="59"/>
      <c r="E51" s="60"/>
      <c r="F51" s="59"/>
    </row>
    <row r="52" spans="1:6" ht="12.75">
      <c r="A52" s="58"/>
      <c r="B52" s="58"/>
      <c r="C52" s="58"/>
      <c r="D52" s="59"/>
      <c r="E52" s="60"/>
      <c r="F52" s="59"/>
    </row>
  </sheetData>
  <sheetProtection sheet="1" selectLockedCells="1"/>
  <mergeCells count="5">
    <mergeCell ref="A28:H28"/>
    <mergeCell ref="A39:F39"/>
    <mergeCell ref="B40:D40"/>
    <mergeCell ref="B41:D41"/>
    <mergeCell ref="B42:D42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2019-04-01T13:17:43Z</cp:lastPrinted>
  <dcterms:created xsi:type="dcterms:W3CDTF">1997-01-24T11:07:25Z</dcterms:created>
  <dcterms:modified xsi:type="dcterms:W3CDTF">2019-04-29T21:53:01Z</dcterms:modified>
  <cp:category/>
  <cp:version/>
  <cp:contentType/>
  <cp:contentStatus/>
</cp:coreProperties>
</file>