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5865" windowHeight="3150" activeTab="0"/>
  </bookViews>
  <sheets>
    <sheet name="sešit 1" sheetId="1" r:id="rId1"/>
  </sheets>
  <definedNames>
    <definedName name="_xlnm.Print_Area" localSheetId="0">'sešit 1'!$A$1:$H$49</definedName>
  </definedNames>
  <calcPr fullCalcOnLoad="1"/>
</workbook>
</file>

<file path=xl/sharedStrings.xml><?xml version="1.0" encoding="utf-8"?>
<sst xmlns="http://schemas.openxmlformats.org/spreadsheetml/2006/main" count="63" uniqueCount="34">
  <si>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</si>
  <si>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</si>
  <si>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</si>
  <si>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</si>
  <si>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</si>
  <si>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</si>
  <si>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</si>
  <si>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</si>
  <si>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</si>
  <si>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</si>
  <si>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</si>
  <si>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</si>
  <si>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</si>
  <si>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</si>
  <si>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</si>
  <si>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</si>
  <si>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</si>
  <si>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</si>
  <si>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</si>
  <si>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</si>
  <si>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</si>
  <si>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</si>
  <si>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</si>
  <si>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</si>
  <si>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</si>
  <si>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</si>
  <si>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>tlak par</t>
  </si>
  <si>
    <t>počet nevyhovujících jakostních ukazatelů</t>
  </si>
  <si>
    <t>Monitoring a sledování jakosti motorových paliv leden - září 2019</t>
  </si>
  <si>
    <t>Odebrané vzorky motorových paliv dle druhů leden - září 2019</t>
  </si>
  <si>
    <t>Odebrané vzorky motorových paliv dle druhů leden - září 2019 (dělení dle vyhlášky č. 133/2010 Sb.)</t>
  </si>
  <si>
    <t>Odebrané vzorky automobilové benziny dle druhů leden - září 2019</t>
  </si>
  <si>
    <t>indukční perioda</t>
  </si>
  <si>
    <t>síra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</si>
</sst>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8" fontId="0" fillId="0" borderId="10" xfId="34" applyNumberFormat="1" applyFont="1" applyBorder="1" applyAlignment="1" applyProtection="1">
      <alignment horizontal="center"/>
      <protection/>
    </xf>
    <xf numFmtId="168" fontId="0" fillId="0" borderId="11" xfId="34" applyNumberFormat="1" applyFont="1" applyBorder="1" applyAlignment="1" applyProtection="1">
      <alignment horizontal="center"/>
      <protection/>
    </xf>
    <xf numFmtId="166" fontId="1" fillId="0" borderId="12" xfId="34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7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88" fontId="0" fillId="0" borderId="10" xfId="34" applyNumberFormat="1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2" xfId="34" applyNumberFormat="1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1" fontId="0" fillId="0" borderId="19" xfId="34" applyNumberFormat="1" applyFont="1" applyBorder="1" applyAlignment="1" applyProtection="1">
      <alignment horizontal="center" wrapText="1"/>
      <protection locked="0"/>
    </xf>
    <xf numFmtId="168" fontId="0" fillId="0" borderId="2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1" fontId="0" fillId="0" borderId="10" xfId="34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left"/>
      <protection locked="0"/>
    </xf>
    <xf numFmtId="1" fontId="0" fillId="0" borderId="38" xfId="34" applyNumberFormat="1" applyFont="1" applyBorder="1" applyAlignment="1" applyProtection="1">
      <alignment horizontal="center" wrapText="1"/>
      <protection locked="0"/>
    </xf>
    <xf numFmtId="168" fontId="0" fillId="0" borderId="16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20" zoomScaleNormal="120" zoomScaleSheetLayoutView="100" workbookViewId="0" topLeftCell="A1">
      <selection activeCell="H45" sqref="H45"/>
    </sheetView>
  </sheetViews>
  <sheetFormatPr defaultColWidth="9.00390625" defaultRowHeight="12.75"/>
  <cols>
    <col min="1" max="1" width="19.875" style="56" customWidth="1"/>
    <col min="2" max="2" width="18.875" style="56" customWidth="1"/>
    <col min="3" max="3" width="18.875" style="56" hidden="1" customWidth="1"/>
    <col min="4" max="4" width="13.625" style="71" customWidth="1"/>
    <col min="5" max="5" width="14.75390625" style="72" customWidth="1"/>
    <col min="6" max="6" width="14.875" style="71" customWidth="1"/>
    <col min="7" max="7" width="13.625" style="71" customWidth="1"/>
    <col min="8" max="8" width="13.00390625" style="56" customWidth="1"/>
    <col min="9" max="9" width="9.125" style="70" customWidth="1"/>
    <col min="10" max="16384" width="9.125" style="56" customWidth="1"/>
  </cols>
  <sheetData>
    <row r="1" spans="1:9" ht="12.75">
      <c r="A1" s="37" t="s">
        <v>28</v>
      </c>
      <c r="B1" s="52"/>
      <c r="C1" s="52"/>
      <c r="D1" s="52"/>
      <c r="E1" s="53"/>
      <c r="F1" s="52"/>
      <c r="G1" s="54"/>
      <c r="H1" s="54"/>
      <c r="I1" s="55"/>
    </row>
    <row r="2" spans="1:9" ht="13.5" thickBot="1">
      <c r="A2" s="52"/>
      <c r="B2" s="52"/>
      <c r="C2" s="52"/>
      <c r="D2" s="52"/>
      <c r="E2" s="53"/>
      <c r="F2" s="52"/>
      <c r="G2" s="54"/>
      <c r="H2" s="54"/>
      <c r="I2" s="55"/>
    </row>
    <row r="3" spans="1:9" ht="12.75">
      <c r="A3" s="39" t="s">
        <v>29</v>
      </c>
      <c r="B3" s="57"/>
      <c r="C3" s="57"/>
      <c r="D3" s="58"/>
      <c r="E3" s="59"/>
      <c r="F3" s="58"/>
      <c r="G3" s="60"/>
      <c r="H3" s="61"/>
      <c r="I3" s="55"/>
    </row>
    <row r="4" spans="1:10" ht="38.25">
      <c r="A4" s="11" t="s">
        <v>0</v>
      </c>
      <c r="B4" s="12" t="s">
        <v>1</v>
      </c>
      <c r="C4" s="12"/>
      <c r="D4" s="13" t="s">
        <v>2</v>
      </c>
      <c r="E4" s="12" t="s">
        <v>3</v>
      </c>
      <c r="F4" s="14" t="s">
        <v>17</v>
      </c>
      <c r="G4" s="12" t="s">
        <v>10</v>
      </c>
      <c r="H4" s="15" t="s">
        <v>17</v>
      </c>
      <c r="I4" s="54"/>
      <c r="J4" s="54"/>
    </row>
    <row r="5" spans="1:9" ht="12.75">
      <c r="A5" s="5" t="s">
        <v>4</v>
      </c>
      <c r="B5" s="40">
        <v>712</v>
      </c>
      <c r="C5" s="1">
        <f aca="true" t="shared" si="0" ref="C5:C10">B5+0.00001</f>
        <v>712.00001</v>
      </c>
      <c r="D5" s="2">
        <f>B5*100/B15</f>
        <v>35.195254572417205</v>
      </c>
      <c r="E5" s="40">
        <v>2</v>
      </c>
      <c r="F5" s="16">
        <f>E5*100/B5</f>
        <v>0.2808988764044944</v>
      </c>
      <c r="G5" s="17">
        <f>B5-E5</f>
        <v>710</v>
      </c>
      <c r="H5" s="18">
        <f>100-ROUND(F5,1)</f>
        <v>99.7</v>
      </c>
      <c r="I5" s="56"/>
    </row>
    <row r="6" spans="1:9" ht="12.75">
      <c r="A6" s="5" t="s">
        <v>5</v>
      </c>
      <c r="B6" s="40">
        <v>0</v>
      </c>
      <c r="C6" s="1">
        <f t="shared" si="0"/>
        <v>1E-05</v>
      </c>
      <c r="D6" s="2">
        <f>B6*100/B15</f>
        <v>0</v>
      </c>
      <c r="E6" s="40">
        <v>0</v>
      </c>
      <c r="F6" s="16">
        <f>E6*100/C6</f>
        <v>0</v>
      </c>
      <c r="G6" s="17">
        <f aca="true" t="shared" si="1" ref="G6:G15">B6-E6</f>
        <v>0</v>
      </c>
      <c r="H6" s="18">
        <v>0</v>
      </c>
      <c r="I6" s="56"/>
    </row>
    <row r="7" spans="1:9" ht="12.75">
      <c r="A7" s="5" t="s">
        <v>6</v>
      </c>
      <c r="B7" s="40">
        <v>0</v>
      </c>
      <c r="C7" s="1">
        <f t="shared" si="0"/>
        <v>1E-05</v>
      </c>
      <c r="D7" s="2">
        <f>B7*100/B15</f>
        <v>0</v>
      </c>
      <c r="E7" s="40">
        <v>0</v>
      </c>
      <c r="F7" s="16">
        <v>0</v>
      </c>
      <c r="G7" s="17">
        <f t="shared" si="1"/>
        <v>0</v>
      </c>
      <c r="H7" s="18">
        <v>0</v>
      </c>
      <c r="I7" s="56"/>
    </row>
    <row r="8" spans="1:9" ht="12.75">
      <c r="A8" s="5" t="s">
        <v>7</v>
      </c>
      <c r="B8" s="40">
        <v>58</v>
      </c>
      <c r="C8" s="1">
        <f t="shared" si="0"/>
        <v>58.00001</v>
      </c>
      <c r="D8" s="2">
        <f>B8*100/B15</f>
        <v>2.867029164607019</v>
      </c>
      <c r="E8" s="40">
        <v>1</v>
      </c>
      <c r="F8" s="16">
        <f>E8*100/B8</f>
        <v>1.7241379310344827</v>
      </c>
      <c r="G8" s="17">
        <f>B8-E8</f>
        <v>57</v>
      </c>
      <c r="H8" s="18">
        <f aca="true" t="shared" si="2" ref="H8:H15">100-ROUND(F8,1)</f>
        <v>98.3</v>
      </c>
      <c r="I8" s="56"/>
    </row>
    <row r="9" spans="1:9" ht="12.75">
      <c r="A9" s="5" t="s">
        <v>8</v>
      </c>
      <c r="B9" s="41">
        <v>988</v>
      </c>
      <c r="C9" s="1">
        <f t="shared" si="0"/>
        <v>988.00001</v>
      </c>
      <c r="D9" s="2">
        <f>B9*100/B15</f>
        <v>48.838358872960946</v>
      </c>
      <c r="E9" s="40">
        <v>8</v>
      </c>
      <c r="F9" s="16">
        <f>E9*100/B9</f>
        <v>0.8097165991902834</v>
      </c>
      <c r="G9" s="17">
        <f t="shared" si="1"/>
        <v>980</v>
      </c>
      <c r="H9" s="18">
        <f t="shared" si="2"/>
        <v>99.2</v>
      </c>
      <c r="I9" s="56"/>
    </row>
    <row r="10" spans="1:9" ht="12.75">
      <c r="A10" s="5" t="s">
        <v>22</v>
      </c>
      <c r="B10" s="40">
        <v>0</v>
      </c>
      <c r="C10" s="1">
        <f t="shared" si="0"/>
        <v>1E-05</v>
      </c>
      <c r="D10" s="2">
        <f>B10*100/B15</f>
        <v>0</v>
      </c>
      <c r="E10" s="40">
        <v>0</v>
      </c>
      <c r="F10" s="16">
        <f>E10*100/C10</f>
        <v>0</v>
      </c>
      <c r="G10" s="17">
        <f t="shared" si="1"/>
        <v>0</v>
      </c>
      <c r="H10" s="18">
        <v>0</v>
      </c>
      <c r="I10" s="56"/>
    </row>
    <row r="11" spans="1:9" ht="12.75">
      <c r="A11" s="6" t="s">
        <v>19</v>
      </c>
      <c r="B11" s="42">
        <v>0</v>
      </c>
      <c r="C11" s="1">
        <f>B11+0.00001</f>
        <v>1E-05</v>
      </c>
      <c r="D11" s="3">
        <f>B11*100/B15</f>
        <v>0</v>
      </c>
      <c r="E11" s="40">
        <v>0</v>
      </c>
      <c r="F11" s="16">
        <f>E11*100/C11</f>
        <v>0</v>
      </c>
      <c r="G11" s="17">
        <f t="shared" si="1"/>
        <v>0</v>
      </c>
      <c r="H11" s="18">
        <v>0</v>
      </c>
      <c r="I11" s="56"/>
    </row>
    <row r="12" spans="1:9" ht="12.75">
      <c r="A12" s="6" t="s">
        <v>18</v>
      </c>
      <c r="B12" s="42">
        <v>228</v>
      </c>
      <c r="C12" s="1">
        <f>B12+0.00001</f>
        <v>228.00001</v>
      </c>
      <c r="D12" s="3">
        <f>B12*100/B15</f>
        <v>11.270390509144834</v>
      </c>
      <c r="E12" s="40">
        <v>0</v>
      </c>
      <c r="F12" s="16">
        <f>E12*100/B12</f>
        <v>0</v>
      </c>
      <c r="G12" s="17">
        <f t="shared" si="1"/>
        <v>228</v>
      </c>
      <c r="H12" s="18">
        <f t="shared" si="2"/>
        <v>100</v>
      </c>
      <c r="I12" s="56"/>
    </row>
    <row r="13" spans="1:9" ht="12.75">
      <c r="A13" s="6" t="s">
        <v>20</v>
      </c>
      <c r="B13" s="42">
        <v>31</v>
      </c>
      <c r="C13" s="1">
        <f>B13+0.00001</f>
        <v>31.00001</v>
      </c>
      <c r="D13" s="3">
        <f>B13*100/B15</f>
        <v>1.532377656945131</v>
      </c>
      <c r="E13" s="40">
        <v>0</v>
      </c>
      <c r="F13" s="16">
        <f>E13*100/B13</f>
        <v>0</v>
      </c>
      <c r="G13" s="19">
        <f t="shared" si="1"/>
        <v>31</v>
      </c>
      <c r="H13" s="18">
        <f t="shared" si="2"/>
        <v>100</v>
      </c>
      <c r="I13" s="56"/>
    </row>
    <row r="14" spans="1:9" ht="12.75">
      <c r="A14" s="6" t="s">
        <v>21</v>
      </c>
      <c r="B14" s="42">
        <v>6</v>
      </c>
      <c r="C14" s="1">
        <f>B14+0.00001</f>
        <v>6.00001</v>
      </c>
      <c r="D14" s="3">
        <f>B14*100/B15</f>
        <v>0.2965892239248641</v>
      </c>
      <c r="E14" s="40">
        <v>1</v>
      </c>
      <c r="F14" s="16">
        <f>E14*100/B14</f>
        <v>16.666666666666668</v>
      </c>
      <c r="G14" s="19">
        <f>B14-E14</f>
        <v>5</v>
      </c>
      <c r="H14" s="18">
        <f t="shared" si="2"/>
        <v>83.3</v>
      </c>
      <c r="I14" s="56"/>
    </row>
    <row r="15" spans="1:9" ht="13.5" thickBot="1">
      <c r="A15" s="7" t="s">
        <v>9</v>
      </c>
      <c r="B15" s="8">
        <f>SUM(B5:B14)</f>
        <v>2023</v>
      </c>
      <c r="C15" s="1">
        <f>B15</f>
        <v>2023</v>
      </c>
      <c r="D15" s="4">
        <f>SUM(D5:D14)</f>
        <v>100</v>
      </c>
      <c r="E15" s="8">
        <f>SUM(E5:E14)</f>
        <v>12</v>
      </c>
      <c r="F15" s="9">
        <f>E15*100/B15</f>
        <v>0.5931784478497282</v>
      </c>
      <c r="G15" s="8">
        <f t="shared" si="1"/>
        <v>2011</v>
      </c>
      <c r="H15" s="10">
        <f t="shared" si="2"/>
        <v>99.4</v>
      </c>
      <c r="I15" s="56"/>
    </row>
    <row r="16" spans="1:9" ht="13.5" thickBot="1">
      <c r="A16" s="62"/>
      <c r="B16" s="62"/>
      <c r="C16" s="62"/>
      <c r="D16" s="63"/>
      <c r="E16" s="53"/>
      <c r="F16" s="63"/>
      <c r="G16" s="64"/>
      <c r="H16" s="63"/>
      <c r="I16" s="65"/>
    </row>
    <row r="17" spans="1:8" ht="12.75">
      <c r="A17" s="43" t="s">
        <v>30</v>
      </c>
      <c r="B17" s="66"/>
      <c r="C17" s="66"/>
      <c r="D17" s="67"/>
      <c r="E17" s="59"/>
      <c r="F17" s="67"/>
      <c r="G17" s="68"/>
      <c r="H17" s="69"/>
    </row>
    <row r="18" spans="1:9" ht="38.25">
      <c r="A18" s="11" t="s">
        <v>0</v>
      </c>
      <c r="B18" s="12" t="s">
        <v>1</v>
      </c>
      <c r="C18" s="12"/>
      <c r="D18" s="13" t="s">
        <v>2</v>
      </c>
      <c r="E18" s="12" t="s">
        <v>3</v>
      </c>
      <c r="F18" s="14" t="s">
        <v>17</v>
      </c>
      <c r="G18" s="12" t="s">
        <v>10</v>
      </c>
      <c r="H18" s="15" t="s">
        <v>17</v>
      </c>
      <c r="I18" s="56"/>
    </row>
    <row r="19" spans="1:9" ht="12.75">
      <c r="A19" s="5" t="s">
        <v>25</v>
      </c>
      <c r="B19" s="17">
        <f>B5+B6+B7+B8</f>
        <v>770</v>
      </c>
      <c r="C19" s="1">
        <f aca="true" t="shared" si="3" ref="C19:C26">B19+0.00001</f>
        <v>770.00001</v>
      </c>
      <c r="D19" s="16">
        <f>B19*100/B26</f>
        <v>38.062283737024224</v>
      </c>
      <c r="E19" s="17">
        <f>E5+E6+E7+E8</f>
        <v>3</v>
      </c>
      <c r="F19" s="20">
        <f aca="true" t="shared" si="4" ref="F19:F26">E19*100/B19</f>
        <v>0.38961038961038963</v>
      </c>
      <c r="G19" s="17">
        <f aca="true" t="shared" si="5" ref="G19:G26">B19-E19</f>
        <v>767</v>
      </c>
      <c r="H19" s="18">
        <f aca="true" t="shared" si="6" ref="H19:H26">100-ROUND(F19,1)</f>
        <v>99.6</v>
      </c>
      <c r="I19" s="56"/>
    </row>
    <row r="20" spans="1:9" ht="12.75">
      <c r="A20" s="5" t="s">
        <v>11</v>
      </c>
      <c r="B20" s="21">
        <f aca="true" t="shared" si="7" ref="B20:B25">B9</f>
        <v>988</v>
      </c>
      <c r="C20" s="1">
        <f t="shared" si="3"/>
        <v>988.00001</v>
      </c>
      <c r="D20" s="22">
        <f>B20*100/B26</f>
        <v>48.838358872960946</v>
      </c>
      <c r="E20" s="17">
        <f>E9</f>
        <v>8</v>
      </c>
      <c r="F20" s="20">
        <f t="shared" si="4"/>
        <v>0.8097165991902834</v>
      </c>
      <c r="G20" s="17">
        <f t="shared" si="5"/>
        <v>980</v>
      </c>
      <c r="H20" s="18">
        <f t="shared" si="6"/>
        <v>99.2</v>
      </c>
      <c r="I20" s="56"/>
    </row>
    <row r="21" spans="1:9" ht="12.75">
      <c r="A21" s="5" t="s">
        <v>12</v>
      </c>
      <c r="B21" s="17">
        <f t="shared" si="7"/>
        <v>0</v>
      </c>
      <c r="C21" s="1">
        <f t="shared" si="3"/>
        <v>1E-05</v>
      </c>
      <c r="D21" s="22">
        <f>B21*100/B26</f>
        <v>0</v>
      </c>
      <c r="E21" s="17">
        <f aca="true" t="shared" si="8" ref="E21:E26">E10</f>
        <v>0</v>
      </c>
      <c r="F21" s="20">
        <v>0</v>
      </c>
      <c r="G21" s="17">
        <f t="shared" si="5"/>
        <v>0</v>
      </c>
      <c r="H21" s="18">
        <v>0</v>
      </c>
      <c r="I21" s="56"/>
    </row>
    <row r="22" spans="1:9" ht="12.75">
      <c r="A22" s="6" t="s">
        <v>19</v>
      </c>
      <c r="B22" s="17">
        <f t="shared" si="7"/>
        <v>0</v>
      </c>
      <c r="C22" s="1">
        <f t="shared" si="3"/>
        <v>1E-05</v>
      </c>
      <c r="D22" s="22">
        <f>B22*100/B26</f>
        <v>0</v>
      </c>
      <c r="E22" s="17">
        <f t="shared" si="8"/>
        <v>0</v>
      </c>
      <c r="F22" s="20">
        <v>0</v>
      </c>
      <c r="G22" s="17">
        <f t="shared" si="5"/>
        <v>0</v>
      </c>
      <c r="H22" s="18">
        <v>0</v>
      </c>
      <c r="I22" s="56"/>
    </row>
    <row r="23" spans="1:9" ht="12.75">
      <c r="A23" s="6" t="s">
        <v>18</v>
      </c>
      <c r="B23" s="17">
        <f>B12</f>
        <v>228</v>
      </c>
      <c r="C23" s="1">
        <f t="shared" si="3"/>
        <v>228.00001</v>
      </c>
      <c r="D23" s="16">
        <f>B23*100/B26</f>
        <v>11.270390509144834</v>
      </c>
      <c r="E23" s="17">
        <f t="shared" si="8"/>
        <v>0</v>
      </c>
      <c r="F23" s="23">
        <f t="shared" si="4"/>
        <v>0</v>
      </c>
      <c r="G23" s="24">
        <f t="shared" si="5"/>
        <v>228</v>
      </c>
      <c r="H23" s="18">
        <f t="shared" si="6"/>
        <v>100</v>
      </c>
      <c r="I23" s="56"/>
    </row>
    <row r="24" spans="1:9" ht="12.75">
      <c r="A24" s="6" t="s">
        <v>20</v>
      </c>
      <c r="B24" s="19">
        <f>B13</f>
        <v>31</v>
      </c>
      <c r="C24" s="1">
        <f t="shared" si="3"/>
        <v>31.00001</v>
      </c>
      <c r="D24" s="16">
        <f>B24*100/B26</f>
        <v>1.532377656945131</v>
      </c>
      <c r="E24" s="17">
        <f t="shared" si="8"/>
        <v>0</v>
      </c>
      <c r="F24" s="20">
        <f t="shared" si="4"/>
        <v>0</v>
      </c>
      <c r="G24" s="24">
        <f t="shared" si="5"/>
        <v>31</v>
      </c>
      <c r="H24" s="18">
        <f t="shared" si="6"/>
        <v>100</v>
      </c>
      <c r="I24" s="56"/>
    </row>
    <row r="25" spans="1:9" ht="12.75">
      <c r="A25" s="6" t="s">
        <v>21</v>
      </c>
      <c r="B25" s="19">
        <f t="shared" si="7"/>
        <v>6</v>
      </c>
      <c r="C25" s="1">
        <f t="shared" si="3"/>
        <v>6.00001</v>
      </c>
      <c r="D25" s="16">
        <f>B25*100/B26</f>
        <v>0.2965892239248641</v>
      </c>
      <c r="E25" s="17">
        <f t="shared" si="8"/>
        <v>1</v>
      </c>
      <c r="F25" s="20">
        <f t="shared" si="4"/>
        <v>16.666666666666668</v>
      </c>
      <c r="G25" s="24">
        <f t="shared" si="5"/>
        <v>5</v>
      </c>
      <c r="H25" s="18">
        <f t="shared" si="6"/>
        <v>83.3</v>
      </c>
      <c r="I25" s="56"/>
    </row>
    <row r="26" spans="1:8" s="62" customFormat="1" ht="13.5" thickBot="1">
      <c r="A26" s="7" t="s">
        <v>9</v>
      </c>
      <c r="B26" s="8">
        <f>SUM(B19:B25)</f>
        <v>2023</v>
      </c>
      <c r="C26" s="1">
        <f t="shared" si="3"/>
        <v>2023.00001</v>
      </c>
      <c r="D26" s="25">
        <f>SUM(D19:D25)</f>
        <v>100</v>
      </c>
      <c r="E26" s="8">
        <f t="shared" si="8"/>
        <v>12</v>
      </c>
      <c r="F26" s="26">
        <f t="shared" si="4"/>
        <v>0.5931784478497282</v>
      </c>
      <c r="G26" s="8">
        <f t="shared" si="5"/>
        <v>2011</v>
      </c>
      <c r="H26" s="10">
        <f t="shared" si="6"/>
        <v>99.4</v>
      </c>
    </row>
    <row r="27" ht="13.5" thickBot="1"/>
    <row r="28" spans="1:9" ht="13.5" thickBot="1">
      <c r="A28" s="80" t="s">
        <v>31</v>
      </c>
      <c r="B28" s="81"/>
      <c r="C28" s="81"/>
      <c r="D28" s="81"/>
      <c r="E28" s="81"/>
      <c r="F28" s="81"/>
      <c r="G28" s="81"/>
      <c r="H28" s="82"/>
      <c r="I28" s="73"/>
    </row>
    <row r="29" spans="1:9" ht="38.25">
      <c r="A29" s="27" t="s">
        <v>0</v>
      </c>
      <c r="B29" s="28" t="s">
        <v>1</v>
      </c>
      <c r="C29" s="28"/>
      <c r="D29" s="29" t="s">
        <v>2</v>
      </c>
      <c r="E29" s="28" t="s">
        <v>3</v>
      </c>
      <c r="F29" s="30" t="s">
        <v>17</v>
      </c>
      <c r="G29" s="28" t="s">
        <v>10</v>
      </c>
      <c r="H29" s="31" t="s">
        <v>17</v>
      </c>
      <c r="I29" s="56"/>
    </row>
    <row r="30" spans="1:9" ht="12.75">
      <c r="A30" s="5" t="s">
        <v>4</v>
      </c>
      <c r="B30" s="17">
        <f>B5</f>
        <v>712</v>
      </c>
      <c r="C30" s="17"/>
      <c r="D30" s="2">
        <f>B30*100/B34</f>
        <v>92.46753246753246</v>
      </c>
      <c r="E30" s="17">
        <f>E5</f>
        <v>2</v>
      </c>
      <c r="F30" s="16">
        <f>E30*100/B30</f>
        <v>0.2808988764044944</v>
      </c>
      <c r="G30" s="17">
        <f>B30-E30</f>
        <v>710</v>
      </c>
      <c r="H30" s="18">
        <f>100-ROUND(F30,1)</f>
        <v>99.7</v>
      </c>
      <c r="I30" s="56"/>
    </row>
    <row r="31" spans="1:9" ht="12.75">
      <c r="A31" s="5" t="s">
        <v>5</v>
      </c>
      <c r="B31" s="17">
        <f>B6</f>
        <v>0</v>
      </c>
      <c r="C31" s="17"/>
      <c r="D31" s="2">
        <f>B31*100/B34</f>
        <v>0</v>
      </c>
      <c r="E31" s="17">
        <f>E6</f>
        <v>0</v>
      </c>
      <c r="F31" s="16">
        <v>0</v>
      </c>
      <c r="G31" s="17">
        <f>B31-E31</f>
        <v>0</v>
      </c>
      <c r="H31" s="18">
        <v>0</v>
      </c>
      <c r="I31" s="56"/>
    </row>
    <row r="32" spans="1:9" ht="12.75">
      <c r="A32" s="5" t="s">
        <v>6</v>
      </c>
      <c r="B32" s="17">
        <f>B7</f>
        <v>0</v>
      </c>
      <c r="C32" s="17"/>
      <c r="D32" s="2">
        <f>B32*100/B34</f>
        <v>0</v>
      </c>
      <c r="E32" s="17">
        <f>E7</f>
        <v>0</v>
      </c>
      <c r="F32" s="16">
        <v>0</v>
      </c>
      <c r="G32" s="17">
        <f>B32-E32</f>
        <v>0</v>
      </c>
      <c r="H32" s="18">
        <v>0</v>
      </c>
      <c r="I32" s="56"/>
    </row>
    <row r="33" spans="1:9" ht="12.75">
      <c r="A33" s="5" t="s">
        <v>7</v>
      </c>
      <c r="B33" s="17">
        <f>B8</f>
        <v>58</v>
      </c>
      <c r="C33" s="17"/>
      <c r="D33" s="2">
        <f>B33*100/B34</f>
        <v>7.532467532467533</v>
      </c>
      <c r="E33" s="17">
        <f>E8</f>
        <v>1</v>
      </c>
      <c r="F33" s="16">
        <f>E33*100/B33</f>
        <v>1.7241379310344827</v>
      </c>
      <c r="G33" s="17">
        <f>B33-E33</f>
        <v>57</v>
      </c>
      <c r="H33" s="18">
        <f>100-ROUND(F33,1)</f>
        <v>98.3</v>
      </c>
      <c r="I33" s="56"/>
    </row>
    <row r="34" spans="1:9" ht="13.5" thickBot="1">
      <c r="A34" s="32" t="s">
        <v>9</v>
      </c>
      <c r="B34" s="8">
        <f>SUM(B30:B33)</f>
        <v>770</v>
      </c>
      <c r="C34" s="8"/>
      <c r="D34" s="33">
        <f>SUM(D30:D33)</f>
        <v>100</v>
      </c>
      <c r="E34" s="8">
        <f>SUM(E30:E33)</f>
        <v>3</v>
      </c>
      <c r="F34" s="25">
        <f>E34*100/B34</f>
        <v>0.38961038961038963</v>
      </c>
      <c r="G34" s="8">
        <f>B34-E34</f>
        <v>767</v>
      </c>
      <c r="H34" s="10">
        <f>100-ROUND(F34,1)</f>
        <v>99.6</v>
      </c>
      <c r="I34" s="56"/>
    </row>
    <row r="35" spans="1:9" ht="12.75">
      <c r="A35" s="74"/>
      <c r="B35" s="74"/>
      <c r="C35" s="74"/>
      <c r="D35" s="63"/>
      <c r="E35" s="53"/>
      <c r="F35" s="63"/>
      <c r="G35" s="63"/>
      <c r="H35" s="63"/>
      <c r="I35" s="75"/>
    </row>
    <row r="36" spans="1:9" ht="12.75">
      <c r="A36" s="74"/>
      <c r="B36" s="74"/>
      <c r="C36" s="74"/>
      <c r="D36" s="63"/>
      <c r="E36" s="53"/>
      <c r="F36" s="63"/>
      <c r="G36" s="63"/>
      <c r="H36" s="63"/>
      <c r="I36" s="75"/>
    </row>
    <row r="37" spans="1:9" ht="12.75">
      <c r="A37" s="37" t="s">
        <v>28</v>
      </c>
      <c r="B37" s="52"/>
      <c r="C37" s="52"/>
      <c r="D37" s="52"/>
      <c r="E37" s="53"/>
      <c r="F37" s="52"/>
      <c r="G37" s="54"/>
      <c r="H37" s="54"/>
      <c r="I37" s="55"/>
    </row>
    <row r="38" ht="13.5" thickBot="1"/>
    <row r="39" spans="1:6" ht="13.5" thickBot="1">
      <c r="A39" s="83" t="s">
        <v>13</v>
      </c>
      <c r="B39" s="84"/>
      <c r="C39" s="84"/>
      <c r="D39" s="84"/>
      <c r="E39" s="84"/>
      <c r="F39" s="85"/>
    </row>
    <row r="40" spans="1:7" ht="64.5" thickBot="1">
      <c r="A40" s="34" t="s">
        <v>14</v>
      </c>
      <c r="B40" s="86" t="s">
        <v>15</v>
      </c>
      <c r="C40" s="86"/>
      <c r="D40" s="87"/>
      <c r="E40" s="35" t="s">
        <v>27</v>
      </c>
      <c r="F40" s="36" t="s">
        <v>16</v>
      </c>
      <c r="G40" s="54"/>
    </row>
    <row r="41" spans="1:6" ht="12.75" customHeight="1">
      <c r="A41" s="48" t="s">
        <v>25</v>
      </c>
      <c r="B41" s="88" t="s">
        <v>26</v>
      </c>
      <c r="C41" s="88"/>
      <c r="D41" s="89"/>
      <c r="E41" s="46">
        <v>2</v>
      </c>
      <c r="F41" s="47">
        <f>E41*100/B19</f>
        <v>0.2597402597402597</v>
      </c>
    </row>
    <row r="42" spans="1:6" ht="12.75" customHeight="1">
      <c r="A42" s="49"/>
      <c r="B42" s="77" t="s">
        <v>32</v>
      </c>
      <c r="C42" s="78"/>
      <c r="D42" s="79"/>
      <c r="E42" s="76">
        <v>1</v>
      </c>
      <c r="F42" s="51">
        <f>E42*100/19</f>
        <v>5.2631578947368425</v>
      </c>
    </row>
    <row r="43" spans="1:6" ht="12.75" customHeight="1">
      <c r="A43" s="49" t="s">
        <v>23</v>
      </c>
      <c r="B43" s="90" t="s">
        <v>24</v>
      </c>
      <c r="C43" s="90"/>
      <c r="D43" s="91"/>
      <c r="E43" s="50">
        <v>7</v>
      </c>
      <c r="F43" s="51">
        <f>E43*100/B20</f>
        <v>0.708502024291498</v>
      </c>
    </row>
    <row r="44" spans="1:6" ht="12.75" customHeight="1">
      <c r="A44" s="92"/>
      <c r="B44" s="93" t="s">
        <v>33</v>
      </c>
      <c r="C44" s="93"/>
      <c r="D44" s="93"/>
      <c r="E44" s="76">
        <v>1</v>
      </c>
      <c r="F44" s="51">
        <f>E44*100/20</f>
        <v>5</v>
      </c>
    </row>
    <row r="45" spans="1:6" ht="12.75" customHeight="1" thickBot="1">
      <c r="A45" s="94" t="s">
        <v>21</v>
      </c>
      <c r="B45" s="95" t="s">
        <v>26</v>
      </c>
      <c r="C45" s="95"/>
      <c r="D45" s="95"/>
      <c r="E45" s="96">
        <v>1</v>
      </c>
      <c r="F45" s="97">
        <f>E45*100/B25</f>
        <v>16.666666666666668</v>
      </c>
    </row>
    <row r="46" spans="1:6" ht="12.75">
      <c r="A46" s="38"/>
      <c r="B46" s="38"/>
      <c r="C46" s="38"/>
      <c r="D46" s="44"/>
      <c r="E46" s="45"/>
      <c r="F46" s="44"/>
    </row>
    <row r="47" spans="1:6" ht="12.75">
      <c r="A47" s="38"/>
      <c r="B47" s="38"/>
      <c r="C47" s="38"/>
      <c r="D47" s="44"/>
      <c r="E47" s="45"/>
      <c r="F47" s="44"/>
    </row>
    <row r="48" spans="1:6" ht="12.75">
      <c r="A48" s="38"/>
      <c r="B48" s="38"/>
      <c r="C48" s="38"/>
      <c r="D48" s="44"/>
      <c r="E48" s="45"/>
      <c r="F48" s="44"/>
    </row>
  </sheetData>
  <sheetProtection/>
  <mergeCells count="8">
    <mergeCell ref="A28:H28"/>
    <mergeCell ref="A39:F39"/>
    <mergeCell ref="B40:D40"/>
    <mergeCell ref="B41:D41"/>
    <mergeCell ref="B45:D45"/>
    <mergeCell ref="B43:D43"/>
    <mergeCell ref="B42:D42"/>
    <mergeCell ref="B44:D4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2019-09-10T06:17:59Z</cp:lastPrinted>
  <dcterms:created xsi:type="dcterms:W3CDTF">1997-01-24T11:07:25Z</dcterms:created>
  <dcterms:modified xsi:type="dcterms:W3CDTF">2019-10-04T13:16:26Z</dcterms:modified>
  <cp:category/>
  <cp:version/>
  <cp:contentType/>
  <cp:contentStatus/>
</cp:coreProperties>
</file>