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380" windowWidth="5870" windowHeight="3150" activeTab="0"/>
  </bookViews>
  <sheets>
    <sheet name="sešit 1" sheetId="1" r:id="rId1"/>
  </sheets>
  <definedNames>
    <definedName name="_xlnm.Print_Area" localSheetId="0">'sešit 1'!$A$1:$H$50</definedName>
  </definedNames>
  <calcPr fullCalcOnLoad="1"/>
</workbook>
</file>

<file path=xl/sharedStrings.xml><?xml version="1.0" encoding="utf-8"?>
<sst xmlns="http://schemas.openxmlformats.org/spreadsheetml/2006/main" count="66" uniqueCount="36">
  <si>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</si>
  <si>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</si>
  <si>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</si>
  <si>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</si>
  <si>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</si>
  <si>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</si>
  <si>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</si>
  <si>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</si>
  <si>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MONA</t>
  </si>
  <si>
    <t>Celkem</t>
  </si>
  <si>
    <t xml:space="preserve">počet vyhovujících vzorků </t>
  </si>
  <si>
    <t>motorové nafty</t>
  </si>
  <si>
    <t>směsné palivo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</si>
  <si>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</si>
  <si>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</si>
  <si>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</si>
  <si>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</si>
  <si>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</si>
  <si>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</si>
  <si>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</si>
  <si>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>CNG</t>
  </si>
  <si>
    <t>Ethanol E85</t>
  </si>
  <si>
    <t>SMN 30</t>
  </si>
  <si>
    <t>bod vzplanutí</t>
  </si>
  <si>
    <t>automobilové benziny</t>
  </si>
  <si>
    <t>počet nevyhovujících jakostních ukazatelů</t>
  </si>
  <si>
    <t>síra</t>
  </si>
  <si>
    <t>tlak par</t>
  </si>
  <si>
    <t>voda</t>
  </si>
  <si>
    <t>OČVM</t>
  </si>
  <si>
    <t>OČMM</t>
  </si>
  <si>
    <t>konec destilace</t>
  </si>
  <si>
    <t>Monitoring a sledování jakosti motorových paliv leden - září 2020</t>
  </si>
  <si>
    <t>Odebrané vzorky motorových paliv dle druhů leden - září 2020</t>
  </si>
  <si>
    <t>Odebrané vzorky motorových paliv dle druhů leden - září 2020 (dělení dle vyhlášky č. 133/2010 Sb.)</t>
  </si>
  <si>
    <t>Odebrané vzorky automobilové benziny dle druhů leden - září 2020</t>
  </si>
</sst>
</file>

<file path=xl/styles.xml><?xml version="1.0" encoding="utf-8"?>
<styleSheet xmlns="http://schemas.openxmlformats.org/spreadsheetml/2006/main">
  <numFmts count="3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[$-405]dddd\ d\.\ mmmm\ yyyy"/>
    <numFmt numFmtId="190" formatCode="#,##0.00_ ;\-#,##0.00\ "/>
  </numFmts>
  <fonts count="37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9" fillId="0" borderId="7" applyNumberFormat="0" applyFill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8" applyNumberFormat="0" applyAlignment="0" applyProtection="0"/>
    <xf numFmtId="0" fontId="34" fillId="26" borderId="8" applyNumberFormat="0" applyAlignment="0" applyProtection="0"/>
    <xf numFmtId="0" fontId="35" fillId="26" borderId="9" applyNumberFormat="0" applyAlignment="0" applyProtection="0"/>
    <xf numFmtId="0" fontId="36" fillId="0" borderId="0" applyNumberFormat="0" applyFill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31" borderId="0" applyNumberFormat="0" applyBorder="0" applyAlignment="0" applyProtection="0"/>
    <xf numFmtId="0" fontId="21" fillId="32" borderId="0" applyNumberFormat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4" xfId="0" applyFont="1" applyBorder="1" applyAlignment="1" applyProtection="1">
      <alignment horizontal="center"/>
      <protection/>
    </xf>
    <xf numFmtId="184" fontId="1" fillId="0" borderId="14" xfId="34" applyNumberFormat="1" applyFont="1" applyBorder="1" applyAlignment="1" applyProtection="1">
      <alignment horizontal="center"/>
      <protection/>
    </xf>
    <xf numFmtId="168" fontId="1" fillId="0" borderId="15" xfId="0" applyNumberFormat="1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/>
      <protection/>
    </xf>
    <xf numFmtId="0" fontId="1" fillId="0" borderId="10" xfId="0" applyFont="1" applyBorder="1" applyAlignment="1" applyProtection="1">
      <alignment horizontal="center" wrapText="1"/>
      <protection/>
    </xf>
    <xf numFmtId="166" fontId="1" fillId="0" borderId="10" xfId="34" applyNumberFormat="1" applyFont="1" applyBorder="1" applyAlignment="1" applyProtection="1">
      <alignment horizontal="center"/>
      <protection/>
    </xf>
    <xf numFmtId="168" fontId="1" fillId="0" borderId="10" xfId="0" applyNumberFormat="1" applyFont="1" applyBorder="1" applyAlignment="1" applyProtection="1">
      <alignment horizontal="center" wrapText="1"/>
      <protection/>
    </xf>
    <xf numFmtId="168" fontId="1" fillId="0" borderId="16" xfId="0" applyNumberFormat="1" applyFont="1" applyBorder="1" applyAlignment="1" applyProtection="1">
      <alignment horizontal="center" wrapText="1"/>
      <protection/>
    </xf>
    <xf numFmtId="184" fontId="0" fillId="0" borderId="10" xfId="34" applyNumberFormat="1" applyFont="1" applyBorder="1" applyAlignment="1" applyProtection="1">
      <alignment horizontal="center"/>
      <protection/>
    </xf>
    <xf numFmtId="0" fontId="0" fillId="0" borderId="10" xfId="0" applyFont="1" applyBorder="1" applyAlignment="1" applyProtection="1">
      <alignment horizontal="center"/>
      <protection/>
    </xf>
    <xf numFmtId="168" fontId="0" fillId="0" borderId="16" xfId="0" applyNumberFormat="1" applyFont="1" applyBorder="1" applyAlignment="1" applyProtection="1">
      <alignment horizontal="center"/>
      <protection/>
    </xf>
    <xf numFmtId="0" fontId="0" fillId="0" borderId="17" xfId="0" applyFont="1" applyBorder="1" applyAlignment="1" applyProtection="1">
      <alignment horizontal="center"/>
      <protection/>
    </xf>
    <xf numFmtId="168" fontId="0" fillId="0" borderId="10" xfId="0" applyNumberFormat="1" applyFont="1" applyBorder="1" applyAlignment="1" applyProtection="1">
      <alignment horizontal="center"/>
      <protection/>
    </xf>
    <xf numFmtId="1" fontId="0" fillId="0" borderId="10" xfId="0" applyNumberFormat="1" applyFont="1" applyBorder="1" applyAlignment="1" applyProtection="1">
      <alignment horizontal="center"/>
      <protection/>
    </xf>
    <xf numFmtId="168" fontId="0" fillId="0" borderId="17" xfId="0" applyNumberFormat="1" applyFont="1" applyBorder="1" applyAlignment="1" applyProtection="1">
      <alignment horizontal="center"/>
      <protection/>
    </xf>
    <xf numFmtId="1" fontId="0" fillId="0" borderId="17" xfId="0" applyNumberFormat="1" applyFont="1" applyBorder="1" applyAlignment="1" applyProtection="1">
      <alignment horizontal="center"/>
      <protection/>
    </xf>
    <xf numFmtId="184" fontId="1" fillId="0" borderId="14" xfId="34" applyNumberFormat="1" applyFont="1" applyBorder="1" applyAlignment="1" applyProtection="1">
      <alignment horizontal="center"/>
      <protection/>
    </xf>
    <xf numFmtId="168" fontId="1" fillId="0" borderId="14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 wrapText="1"/>
      <protection/>
    </xf>
    <xf numFmtId="166" fontId="1" fillId="0" borderId="19" xfId="34" applyNumberFormat="1" applyFont="1" applyBorder="1" applyAlignment="1" applyProtection="1">
      <alignment horizontal="center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168" fontId="1" fillId="0" borderId="20" xfId="0" applyNumberFormat="1" applyFont="1" applyBorder="1" applyAlignment="1" applyProtection="1">
      <alignment horizontal="center" wrapText="1"/>
      <protection/>
    </xf>
    <xf numFmtId="0" fontId="1" fillId="0" borderId="13" xfId="0" applyFont="1" applyFill="1" applyBorder="1" applyAlignment="1" applyProtection="1">
      <alignment/>
      <protection/>
    </xf>
    <xf numFmtId="0" fontId="1" fillId="0" borderId="21" xfId="0" applyFont="1" applyFill="1" applyBorder="1" applyAlignment="1" applyProtection="1">
      <alignment/>
      <protection/>
    </xf>
    <xf numFmtId="166" fontId="1" fillId="0" borderId="22" xfId="34" applyNumberFormat="1" applyFont="1" applyBorder="1" applyAlignment="1" applyProtection="1">
      <alignment horizontal="center" wrapText="1"/>
      <protection/>
    </xf>
    <xf numFmtId="0" fontId="1" fillId="0" borderId="23" xfId="0" applyFont="1" applyBorder="1" applyAlignment="1" applyProtection="1">
      <alignment horizontal="center" wrapText="1"/>
      <protection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0" fillId="0" borderId="10" xfId="0" applyFont="1" applyFill="1" applyBorder="1" applyAlignment="1" applyProtection="1">
      <alignment horizontal="center"/>
      <protection locked="0"/>
    </xf>
    <xf numFmtId="1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17" xfId="0" applyFont="1" applyFill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1" fontId="0" fillId="0" borderId="25" xfId="34" applyNumberFormat="1" applyFont="1" applyBorder="1" applyAlignment="1" applyProtection="1">
      <alignment horizontal="center" wrapText="1"/>
      <protection locked="0"/>
    </xf>
    <xf numFmtId="168" fontId="0" fillId="0" borderId="26" xfId="0" applyNumberFormat="1" applyFont="1" applyBorder="1" applyAlignment="1" applyProtection="1">
      <alignment horizontal="center" wrapText="1"/>
      <protection locked="0"/>
    </xf>
    <xf numFmtId="0" fontId="2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/>
    </xf>
    <xf numFmtId="166" fontId="1" fillId="0" borderId="0" xfId="34" applyNumberFormat="1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left"/>
      <protection/>
    </xf>
    <xf numFmtId="168" fontId="0" fillId="0" borderId="0" xfId="0" applyNumberFormat="1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1" fillId="0" borderId="27" xfId="0" applyFont="1" applyBorder="1" applyAlignment="1" applyProtection="1">
      <alignment horizontal="left"/>
      <protection/>
    </xf>
    <xf numFmtId="0" fontId="1" fillId="0" borderId="25" xfId="0" applyFont="1" applyBorder="1" applyAlignment="1" applyProtection="1">
      <alignment horizontal="left"/>
      <protection/>
    </xf>
    <xf numFmtId="166" fontId="1" fillId="0" borderId="25" xfId="34" applyNumberFormat="1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left"/>
      <protection/>
    </xf>
    <xf numFmtId="0" fontId="0" fillId="0" borderId="26" xfId="0" applyFont="1" applyBorder="1" applyAlignment="1" applyProtection="1">
      <alignment horizontal="left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166" fontId="1" fillId="0" borderId="0" xfId="0" applyNumberFormat="1" applyFont="1" applyBorder="1" applyAlignment="1" applyProtection="1">
      <alignment horizontal="center"/>
      <protection/>
    </xf>
    <xf numFmtId="168" fontId="1" fillId="0" borderId="0" xfId="0" applyNumberFormat="1" applyFont="1" applyBorder="1" applyAlignment="1" applyProtection="1">
      <alignment horizontal="center"/>
      <protection/>
    </xf>
    <xf numFmtId="0" fontId="1" fillId="0" borderId="27" xfId="0" applyFont="1" applyBorder="1" applyAlignment="1" applyProtection="1">
      <alignment/>
      <protection/>
    </xf>
    <xf numFmtId="0" fontId="1" fillId="0" borderId="25" xfId="0" applyFont="1" applyBorder="1" applyAlignment="1" applyProtection="1">
      <alignment horizontal="center"/>
      <protection/>
    </xf>
    <xf numFmtId="0" fontId="0" fillId="0" borderId="25" xfId="0" applyFont="1" applyBorder="1" applyAlignment="1" applyProtection="1">
      <alignment horizontal="center"/>
      <protection/>
    </xf>
    <xf numFmtId="0" fontId="0" fillId="0" borderId="26" xfId="0" applyFont="1" applyBorder="1" applyAlignment="1" applyProtection="1">
      <alignment/>
      <protection/>
    </xf>
    <xf numFmtId="168" fontId="0" fillId="0" borderId="0" xfId="0" applyNumberFormat="1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166" fontId="0" fillId="0" borderId="0" xfId="34" applyNumberFormat="1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left"/>
      <protection/>
    </xf>
    <xf numFmtId="0" fontId="1" fillId="0" borderId="0" xfId="0" applyFont="1" applyFill="1" applyBorder="1" applyAlignment="1" applyProtection="1">
      <alignment/>
      <protection/>
    </xf>
    <xf numFmtId="168" fontId="1" fillId="0" borderId="0" xfId="0" applyNumberFormat="1" applyFont="1" applyFill="1" applyBorder="1" applyAlignment="1" applyProtection="1">
      <alignment horizontal="center"/>
      <protection/>
    </xf>
    <xf numFmtId="0" fontId="2" fillId="0" borderId="28" xfId="0" applyFont="1" applyBorder="1" applyAlignment="1" applyProtection="1">
      <alignment/>
      <protection locked="0"/>
    </xf>
    <xf numFmtId="168" fontId="0" fillId="0" borderId="29" xfId="0" applyNumberFormat="1" applyFont="1" applyBorder="1" applyAlignment="1" applyProtection="1">
      <alignment horizontal="center" wrapText="1"/>
      <protection locked="0"/>
    </xf>
    <xf numFmtId="1" fontId="0" fillId="0" borderId="30" xfId="34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/>
      <protection locked="0"/>
    </xf>
    <xf numFmtId="1" fontId="0" fillId="0" borderId="10" xfId="34" applyNumberFormat="1" applyFont="1" applyBorder="1" applyAlignment="1" applyProtection="1">
      <alignment horizontal="center"/>
      <protection locked="0"/>
    </xf>
    <xf numFmtId="168" fontId="0" fillId="0" borderId="16" xfId="0" applyNumberFormat="1" applyFont="1" applyBorder="1" applyAlignment="1" applyProtection="1">
      <alignment horizontal="center" wrapText="1"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2" fontId="0" fillId="0" borderId="10" xfId="34" applyNumberFormat="1" applyFont="1" applyBorder="1" applyAlignment="1" applyProtection="1">
      <alignment horizontal="center"/>
      <protection/>
    </xf>
    <xf numFmtId="2" fontId="0" fillId="0" borderId="17" xfId="34" applyNumberFormat="1" applyFont="1" applyBorder="1" applyAlignment="1" applyProtection="1">
      <alignment horizontal="center"/>
      <protection/>
    </xf>
    <xf numFmtId="2" fontId="1" fillId="0" borderId="14" xfId="34" applyNumberFormat="1" applyFont="1" applyBorder="1" applyAlignment="1" applyProtection="1">
      <alignment horizontal="center"/>
      <protection/>
    </xf>
    <xf numFmtId="0" fontId="1" fillId="0" borderId="34" xfId="0" applyFont="1" applyFill="1" applyBorder="1" applyAlignment="1" applyProtection="1">
      <alignment horizontal="left"/>
      <protection locked="0"/>
    </xf>
    <xf numFmtId="0" fontId="1" fillId="0" borderId="35" xfId="0" applyFont="1" applyFill="1" applyBorder="1" applyAlignment="1" applyProtection="1">
      <alignment horizontal="left"/>
      <protection locked="0"/>
    </xf>
    <xf numFmtId="0" fontId="1" fillId="0" borderId="36" xfId="0" applyFont="1" applyFill="1" applyBorder="1" applyAlignment="1" applyProtection="1">
      <alignment horizontal="left"/>
      <protection locked="0"/>
    </xf>
    <xf numFmtId="0" fontId="1" fillId="0" borderId="37" xfId="0" applyFont="1" applyBorder="1" applyAlignment="1" applyProtection="1">
      <alignment horizontal="center"/>
      <protection/>
    </xf>
    <xf numFmtId="0" fontId="0" fillId="0" borderId="38" xfId="0" applyFont="1" applyBorder="1" applyAlignment="1" applyProtection="1">
      <alignment horizontal="center"/>
      <protection/>
    </xf>
    <xf numFmtId="0" fontId="0" fillId="0" borderId="39" xfId="0" applyFont="1" applyBorder="1" applyAlignment="1" applyProtection="1">
      <alignment horizontal="center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/>
      <protection/>
    </xf>
    <xf numFmtId="0" fontId="0" fillId="0" borderId="25" xfId="0" applyFont="1" applyBorder="1" applyAlignment="1" applyProtection="1">
      <alignment horizontal="left"/>
      <protection locked="0"/>
    </xf>
    <xf numFmtId="0" fontId="0" fillId="0" borderId="25" xfId="0" applyBorder="1" applyAlignment="1" applyProtection="1">
      <alignment horizontal="left"/>
      <protection locked="0"/>
    </xf>
    <xf numFmtId="0" fontId="0" fillId="0" borderId="31" xfId="0" applyFont="1" applyBorder="1" applyAlignment="1" applyProtection="1">
      <alignment/>
      <protection locked="0"/>
    </xf>
    <xf numFmtId="0" fontId="0" fillId="0" borderId="32" xfId="0" applyFont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0" borderId="40" xfId="0" applyFont="1" applyBorder="1" applyAlignment="1" applyProtection="1">
      <alignment/>
      <protection locked="0"/>
    </xf>
    <xf numFmtId="0" fontId="0" fillId="0" borderId="41" xfId="0" applyFont="1" applyBorder="1" applyAlignment="1" applyProtection="1">
      <alignment/>
      <protection locked="0"/>
    </xf>
    <xf numFmtId="0" fontId="0" fillId="0" borderId="42" xfId="0" applyFont="1" applyBorder="1" applyAlignment="1" applyProtection="1">
      <alignment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zoomScale="120" zoomScaleNormal="120" zoomScaleSheetLayoutView="100" workbookViewId="0" topLeftCell="A25">
      <selection activeCell="A37" sqref="A37"/>
    </sheetView>
  </sheetViews>
  <sheetFormatPr defaultColWidth="9.125" defaultRowHeight="12.75"/>
  <cols>
    <col min="1" max="1" width="19.875" style="48" customWidth="1"/>
    <col min="2" max="2" width="18.875" style="48" customWidth="1"/>
    <col min="3" max="3" width="18.875" style="48" hidden="1" customWidth="1"/>
    <col min="4" max="4" width="13.50390625" style="63" customWidth="1"/>
    <col min="5" max="5" width="14.75390625" style="64" customWidth="1"/>
    <col min="6" max="6" width="14.875" style="63" customWidth="1"/>
    <col min="7" max="7" width="13.50390625" style="63" customWidth="1"/>
    <col min="8" max="8" width="13.00390625" style="48" customWidth="1"/>
    <col min="9" max="9" width="9.125" style="62" customWidth="1"/>
    <col min="10" max="16384" width="9.125" style="48" customWidth="1"/>
  </cols>
  <sheetData>
    <row r="1" spans="1:9" ht="12.75">
      <c r="A1" s="32" t="s">
        <v>32</v>
      </c>
      <c r="B1" s="44"/>
      <c r="C1" s="44"/>
      <c r="D1" s="44"/>
      <c r="E1" s="45"/>
      <c r="F1" s="44"/>
      <c r="G1" s="46"/>
      <c r="H1" s="46"/>
      <c r="I1" s="47"/>
    </row>
    <row r="2" spans="1:9" ht="13.5" thickBot="1">
      <c r="A2" s="44"/>
      <c r="B2" s="44"/>
      <c r="C2" s="44"/>
      <c r="D2" s="44"/>
      <c r="E2" s="45"/>
      <c r="F2" s="44"/>
      <c r="G2" s="46"/>
      <c r="H2" s="46"/>
      <c r="I2" s="47"/>
    </row>
    <row r="3" spans="1:9" ht="12.75">
      <c r="A3" s="34" t="s">
        <v>33</v>
      </c>
      <c r="B3" s="49"/>
      <c r="C3" s="49"/>
      <c r="D3" s="50"/>
      <c r="E3" s="51"/>
      <c r="F3" s="50"/>
      <c r="G3" s="52"/>
      <c r="H3" s="53"/>
      <c r="I3" s="47"/>
    </row>
    <row r="4" spans="1:10" ht="39">
      <c r="A4" s="8" t="s">
        <v>0</v>
      </c>
      <c r="B4" s="9" t="s">
        <v>1</v>
      </c>
      <c r="C4" s="9"/>
      <c r="D4" s="10" t="s">
        <v>2</v>
      </c>
      <c r="E4" s="9" t="s">
        <v>3</v>
      </c>
      <c r="F4" s="11" t="s">
        <v>17</v>
      </c>
      <c r="G4" s="9" t="s">
        <v>10</v>
      </c>
      <c r="H4" s="12" t="s">
        <v>17</v>
      </c>
      <c r="I4" s="46"/>
      <c r="J4" s="46"/>
    </row>
    <row r="5" spans="1:9" ht="12">
      <c r="A5" s="2" t="s">
        <v>4</v>
      </c>
      <c r="B5" s="35">
        <v>619</v>
      </c>
      <c r="C5" s="1">
        <f aca="true" t="shared" si="0" ref="C5:C10">B5+0.00001</f>
        <v>619.00001</v>
      </c>
      <c r="D5" s="77">
        <v>37.23</v>
      </c>
      <c r="E5" s="35">
        <v>1</v>
      </c>
      <c r="F5" s="13">
        <f>E5*100/B5</f>
        <v>0.16155088852988692</v>
      </c>
      <c r="G5" s="14">
        <f>B5-E5</f>
        <v>618</v>
      </c>
      <c r="H5" s="15">
        <f>100-ROUND(F5,1)</f>
        <v>99.8</v>
      </c>
      <c r="I5" s="48"/>
    </row>
    <row r="6" spans="1:9" ht="12">
      <c r="A6" s="2" t="s">
        <v>5</v>
      </c>
      <c r="B6" s="35">
        <v>1</v>
      </c>
      <c r="C6" s="1">
        <f t="shared" si="0"/>
        <v>1.00001</v>
      </c>
      <c r="D6" s="77">
        <f>B6*100/B15</f>
        <v>0.06013229104028864</v>
      </c>
      <c r="E6" s="35">
        <v>0</v>
      </c>
      <c r="F6" s="13">
        <f>E6*100/C6</f>
        <v>0</v>
      </c>
      <c r="G6" s="14">
        <f aca="true" t="shared" si="1" ref="G6:G15">B6-E6</f>
        <v>1</v>
      </c>
      <c r="H6" s="15">
        <v>100</v>
      </c>
      <c r="I6" s="48"/>
    </row>
    <row r="7" spans="1:9" ht="12">
      <c r="A7" s="2" t="s">
        <v>6</v>
      </c>
      <c r="B7" s="35">
        <v>0</v>
      </c>
      <c r="C7" s="1">
        <f t="shared" si="0"/>
        <v>1E-05</v>
      </c>
      <c r="D7" s="77">
        <f>B7*100/B15</f>
        <v>0</v>
      </c>
      <c r="E7" s="35">
        <v>0</v>
      </c>
      <c r="F7" s="13">
        <v>0</v>
      </c>
      <c r="G7" s="14">
        <f t="shared" si="1"/>
        <v>0</v>
      </c>
      <c r="H7" s="15">
        <v>0</v>
      </c>
      <c r="I7" s="48"/>
    </row>
    <row r="8" spans="1:9" ht="12">
      <c r="A8" s="2" t="s">
        <v>7</v>
      </c>
      <c r="B8" s="35">
        <v>29</v>
      </c>
      <c r="C8" s="1">
        <f t="shared" si="0"/>
        <v>29.00001</v>
      </c>
      <c r="D8" s="77">
        <f>B8*100/B15</f>
        <v>1.7438364401683704</v>
      </c>
      <c r="E8" s="35">
        <v>1</v>
      </c>
      <c r="F8" s="13">
        <f>E8*100/B8</f>
        <v>3.4482758620689653</v>
      </c>
      <c r="G8" s="14">
        <f>B8-E8</f>
        <v>28</v>
      </c>
      <c r="H8" s="15">
        <f aca="true" t="shared" si="2" ref="H8:H15">100-ROUND(F8,1)</f>
        <v>96.6</v>
      </c>
      <c r="I8" s="48"/>
    </row>
    <row r="9" spans="1:9" ht="12">
      <c r="A9" s="2" t="s">
        <v>8</v>
      </c>
      <c r="B9" s="36">
        <v>832</v>
      </c>
      <c r="C9" s="1">
        <f t="shared" si="0"/>
        <v>832.00001</v>
      </c>
      <c r="D9" s="77">
        <f>B9*100/B15</f>
        <v>50.030066145520145</v>
      </c>
      <c r="E9" s="35">
        <v>6</v>
      </c>
      <c r="F9" s="13">
        <f>E9*100/B9</f>
        <v>0.7211538461538461</v>
      </c>
      <c r="G9" s="14">
        <f t="shared" si="1"/>
        <v>826</v>
      </c>
      <c r="H9" s="15">
        <f t="shared" si="2"/>
        <v>99.3</v>
      </c>
      <c r="I9" s="48"/>
    </row>
    <row r="10" spans="1:9" ht="12">
      <c r="A10" s="2" t="s">
        <v>22</v>
      </c>
      <c r="B10" s="35">
        <v>0</v>
      </c>
      <c r="C10" s="1">
        <f t="shared" si="0"/>
        <v>1E-05</v>
      </c>
      <c r="D10" s="77">
        <f>B10*100/B15</f>
        <v>0</v>
      </c>
      <c r="E10" s="35">
        <v>0</v>
      </c>
      <c r="F10" s="13">
        <f>E10*100/C10</f>
        <v>0</v>
      </c>
      <c r="G10" s="14">
        <f t="shared" si="1"/>
        <v>0</v>
      </c>
      <c r="H10" s="15">
        <v>0</v>
      </c>
      <c r="I10" s="48"/>
    </row>
    <row r="11" spans="1:9" ht="12">
      <c r="A11" s="3" t="s">
        <v>19</v>
      </c>
      <c r="B11" s="37">
        <v>1</v>
      </c>
      <c r="C11" s="1">
        <f>B11+0.00001</f>
        <v>1.00001</v>
      </c>
      <c r="D11" s="78">
        <f>B11*100/B15</f>
        <v>0.06013229104028864</v>
      </c>
      <c r="E11" s="35">
        <v>0</v>
      </c>
      <c r="F11" s="13">
        <f>E11*100/C11</f>
        <v>0</v>
      </c>
      <c r="G11" s="14">
        <f t="shared" si="1"/>
        <v>1</v>
      </c>
      <c r="H11" s="15">
        <v>100</v>
      </c>
      <c r="I11" s="48"/>
    </row>
    <row r="12" spans="1:9" ht="12">
      <c r="A12" s="3" t="s">
        <v>18</v>
      </c>
      <c r="B12" s="37">
        <v>153</v>
      </c>
      <c r="C12" s="1">
        <f>B12+0.00001</f>
        <v>153.00001</v>
      </c>
      <c r="D12" s="78">
        <f>B12*100/B15</f>
        <v>9.20024052916416</v>
      </c>
      <c r="E12" s="35">
        <v>0</v>
      </c>
      <c r="F12" s="13">
        <v>0</v>
      </c>
      <c r="G12" s="14">
        <f t="shared" si="1"/>
        <v>153</v>
      </c>
      <c r="H12" s="15">
        <v>100</v>
      </c>
      <c r="I12" s="48"/>
    </row>
    <row r="13" spans="1:9" ht="12">
      <c r="A13" s="3" t="s">
        <v>20</v>
      </c>
      <c r="B13" s="37">
        <v>24</v>
      </c>
      <c r="C13" s="1">
        <f>B13+0.00001</f>
        <v>24.00001</v>
      </c>
      <c r="D13" s="78">
        <f>B13*100/B15</f>
        <v>1.4431749849669273</v>
      </c>
      <c r="E13" s="35">
        <v>0</v>
      </c>
      <c r="F13" s="13">
        <f>E13*100/B13</f>
        <v>0</v>
      </c>
      <c r="G13" s="16">
        <f t="shared" si="1"/>
        <v>24</v>
      </c>
      <c r="H13" s="15">
        <f t="shared" si="2"/>
        <v>100</v>
      </c>
      <c r="I13" s="48"/>
    </row>
    <row r="14" spans="1:9" ht="12">
      <c r="A14" s="3" t="s">
        <v>21</v>
      </c>
      <c r="B14" s="37">
        <v>4</v>
      </c>
      <c r="C14" s="1">
        <f>B14+0.00001</f>
        <v>4.00001</v>
      </c>
      <c r="D14" s="78">
        <f>B14*100/B15</f>
        <v>0.24052916416115455</v>
      </c>
      <c r="E14" s="35">
        <v>1</v>
      </c>
      <c r="F14" s="13">
        <f>E14*100/B14</f>
        <v>25</v>
      </c>
      <c r="G14" s="16">
        <f>B14-E14</f>
        <v>3</v>
      </c>
      <c r="H14" s="15">
        <f t="shared" si="2"/>
        <v>75</v>
      </c>
      <c r="I14" s="48"/>
    </row>
    <row r="15" spans="1:9" ht="13.5" thickBot="1">
      <c r="A15" s="4" t="s">
        <v>9</v>
      </c>
      <c r="B15" s="5">
        <f>SUM(B5:B14)</f>
        <v>1663</v>
      </c>
      <c r="C15" s="1">
        <f>B15</f>
        <v>1663</v>
      </c>
      <c r="D15" s="79">
        <v>100</v>
      </c>
      <c r="E15" s="5">
        <f>SUM(E5:E14)</f>
        <v>9</v>
      </c>
      <c r="F15" s="6">
        <f>E15*100/B15</f>
        <v>0.5411906193625977</v>
      </c>
      <c r="G15" s="5">
        <f t="shared" si="1"/>
        <v>1654</v>
      </c>
      <c r="H15" s="7">
        <f t="shared" si="2"/>
        <v>99.5</v>
      </c>
      <c r="I15" s="48"/>
    </row>
    <row r="16" spans="1:9" ht="13.5" thickBot="1">
      <c r="A16" s="54"/>
      <c r="B16" s="54"/>
      <c r="C16" s="54"/>
      <c r="D16" s="55"/>
      <c r="E16" s="45"/>
      <c r="F16" s="55"/>
      <c r="G16" s="56"/>
      <c r="H16" s="55"/>
      <c r="I16" s="57"/>
    </row>
    <row r="17" spans="1:8" ht="12.75">
      <c r="A17" s="38" t="s">
        <v>34</v>
      </c>
      <c r="B17" s="58"/>
      <c r="C17" s="58"/>
      <c r="D17" s="59"/>
      <c r="E17" s="51"/>
      <c r="F17" s="59"/>
      <c r="G17" s="60"/>
      <c r="H17" s="61"/>
    </row>
    <row r="18" spans="1:12" ht="39">
      <c r="A18" s="8" t="s">
        <v>0</v>
      </c>
      <c r="B18" s="9" t="s">
        <v>1</v>
      </c>
      <c r="C18" s="9"/>
      <c r="D18" s="10" t="s">
        <v>2</v>
      </c>
      <c r="E18" s="9" t="s">
        <v>3</v>
      </c>
      <c r="F18" s="11" t="s">
        <v>17</v>
      </c>
      <c r="G18" s="9" t="s">
        <v>10</v>
      </c>
      <c r="H18" s="12" t="s">
        <v>17</v>
      </c>
      <c r="I18" s="48"/>
      <c r="L18" s="62"/>
    </row>
    <row r="19" spans="1:9" ht="12">
      <c r="A19" s="2" t="s">
        <v>24</v>
      </c>
      <c r="B19" s="14">
        <f>B5+B6+B7+B8</f>
        <v>649</v>
      </c>
      <c r="C19" s="1">
        <f aca="true" t="shared" si="3" ref="C19:C26">B19+0.00001</f>
        <v>649.00001</v>
      </c>
      <c r="D19" s="77">
        <f>B19*100/B26</f>
        <v>39.02585688514733</v>
      </c>
      <c r="E19" s="14">
        <f>SUM(E5:E8)</f>
        <v>2</v>
      </c>
      <c r="F19" s="17">
        <f aca="true" t="shared" si="4" ref="F19:F26">E19*100/B19</f>
        <v>0.3081664098613251</v>
      </c>
      <c r="G19" s="14">
        <f aca="true" t="shared" si="5" ref="G19:G26">B19-E19</f>
        <v>647</v>
      </c>
      <c r="H19" s="15">
        <f aca="true" t="shared" si="6" ref="H19:H26">100-ROUND(F19,1)</f>
        <v>99.7</v>
      </c>
      <c r="I19" s="48"/>
    </row>
    <row r="20" spans="1:9" ht="12">
      <c r="A20" s="2" t="s">
        <v>11</v>
      </c>
      <c r="B20" s="18">
        <f aca="true" t="shared" si="7" ref="B20:B25">B9</f>
        <v>832</v>
      </c>
      <c r="C20" s="1">
        <f t="shared" si="3"/>
        <v>832.00001</v>
      </c>
      <c r="D20" s="77">
        <f>B20*100/B26</f>
        <v>50.030066145520145</v>
      </c>
      <c r="E20" s="14">
        <f>E9</f>
        <v>6</v>
      </c>
      <c r="F20" s="17">
        <f t="shared" si="4"/>
        <v>0.7211538461538461</v>
      </c>
      <c r="G20" s="14">
        <f t="shared" si="5"/>
        <v>826</v>
      </c>
      <c r="H20" s="15">
        <f t="shared" si="6"/>
        <v>99.3</v>
      </c>
      <c r="I20" s="48"/>
    </row>
    <row r="21" spans="1:9" ht="12">
      <c r="A21" s="2" t="s">
        <v>12</v>
      </c>
      <c r="B21" s="14">
        <f t="shared" si="7"/>
        <v>0</v>
      </c>
      <c r="C21" s="1">
        <f t="shared" si="3"/>
        <v>1E-05</v>
      </c>
      <c r="D21" s="77">
        <f>B21*100/B26</f>
        <v>0</v>
      </c>
      <c r="E21" s="14">
        <f aca="true" t="shared" si="8" ref="E21:E26">E10</f>
        <v>0</v>
      </c>
      <c r="F21" s="17">
        <v>0</v>
      </c>
      <c r="G21" s="14">
        <f t="shared" si="5"/>
        <v>0</v>
      </c>
      <c r="H21" s="15">
        <v>0</v>
      </c>
      <c r="I21" s="48"/>
    </row>
    <row r="22" spans="1:9" ht="12">
      <c r="A22" s="3" t="s">
        <v>19</v>
      </c>
      <c r="B22" s="14">
        <f t="shared" si="7"/>
        <v>1</v>
      </c>
      <c r="C22" s="1">
        <f t="shared" si="3"/>
        <v>1.00001</v>
      </c>
      <c r="D22" s="77">
        <f>B22*100/B26</f>
        <v>0.06013229104028864</v>
      </c>
      <c r="E22" s="14">
        <f t="shared" si="8"/>
        <v>0</v>
      </c>
      <c r="F22" s="17">
        <v>0</v>
      </c>
      <c r="G22" s="14">
        <f t="shared" si="5"/>
        <v>1</v>
      </c>
      <c r="H22" s="15">
        <v>100</v>
      </c>
      <c r="I22" s="48"/>
    </row>
    <row r="23" spans="1:9" ht="12">
      <c r="A23" s="3" t="s">
        <v>18</v>
      </c>
      <c r="B23" s="14">
        <f>B12</f>
        <v>153</v>
      </c>
      <c r="C23" s="1">
        <f t="shared" si="3"/>
        <v>153.00001</v>
      </c>
      <c r="D23" s="77">
        <f>B23*100/B26</f>
        <v>9.20024052916416</v>
      </c>
      <c r="E23" s="14">
        <f t="shared" si="8"/>
        <v>0</v>
      </c>
      <c r="F23" s="19">
        <v>0</v>
      </c>
      <c r="G23" s="20">
        <f t="shared" si="5"/>
        <v>153</v>
      </c>
      <c r="H23" s="15">
        <v>100</v>
      </c>
      <c r="I23" s="48"/>
    </row>
    <row r="24" spans="1:9" ht="12">
      <c r="A24" s="3" t="s">
        <v>20</v>
      </c>
      <c r="B24" s="16">
        <f>B13</f>
        <v>24</v>
      </c>
      <c r="C24" s="1">
        <f t="shared" si="3"/>
        <v>24.00001</v>
      </c>
      <c r="D24" s="77">
        <f>B24*100/B26</f>
        <v>1.4431749849669273</v>
      </c>
      <c r="E24" s="14">
        <f t="shared" si="8"/>
        <v>0</v>
      </c>
      <c r="F24" s="17">
        <f t="shared" si="4"/>
        <v>0</v>
      </c>
      <c r="G24" s="20">
        <f t="shared" si="5"/>
        <v>24</v>
      </c>
      <c r="H24" s="15">
        <f t="shared" si="6"/>
        <v>100</v>
      </c>
      <c r="I24" s="48"/>
    </row>
    <row r="25" spans="1:9" ht="12">
      <c r="A25" s="3" t="s">
        <v>21</v>
      </c>
      <c r="B25" s="16">
        <f t="shared" si="7"/>
        <v>4</v>
      </c>
      <c r="C25" s="1">
        <f t="shared" si="3"/>
        <v>4.00001</v>
      </c>
      <c r="D25" s="77">
        <f>B25*100/B26</f>
        <v>0.24052916416115455</v>
      </c>
      <c r="E25" s="14">
        <f t="shared" si="8"/>
        <v>1</v>
      </c>
      <c r="F25" s="17">
        <f t="shared" si="4"/>
        <v>25</v>
      </c>
      <c r="G25" s="20">
        <f t="shared" si="5"/>
        <v>3</v>
      </c>
      <c r="H25" s="15">
        <f t="shared" si="6"/>
        <v>75</v>
      </c>
      <c r="I25" s="48"/>
    </row>
    <row r="26" spans="1:8" s="54" customFormat="1" ht="13.5" thickBot="1">
      <c r="A26" s="4" t="s">
        <v>9</v>
      </c>
      <c r="B26" s="5">
        <f>SUM(B19:B25)</f>
        <v>1663</v>
      </c>
      <c r="C26" s="1">
        <f t="shared" si="3"/>
        <v>1663.00001</v>
      </c>
      <c r="D26" s="79">
        <v>100</v>
      </c>
      <c r="E26" s="5">
        <f t="shared" si="8"/>
        <v>9</v>
      </c>
      <c r="F26" s="22">
        <f t="shared" si="4"/>
        <v>0.5411906193625977</v>
      </c>
      <c r="G26" s="5">
        <f t="shared" si="5"/>
        <v>1654</v>
      </c>
      <c r="H26" s="7">
        <f t="shared" si="6"/>
        <v>99.5</v>
      </c>
    </row>
    <row r="27" ht="12.75" thickBot="1"/>
    <row r="28" spans="1:9" ht="13.5" thickBot="1">
      <c r="A28" s="80" t="s">
        <v>35</v>
      </c>
      <c r="B28" s="81"/>
      <c r="C28" s="81"/>
      <c r="D28" s="81"/>
      <c r="E28" s="81"/>
      <c r="F28" s="81"/>
      <c r="G28" s="81"/>
      <c r="H28" s="82"/>
      <c r="I28" s="65"/>
    </row>
    <row r="29" spans="1:9" ht="39">
      <c r="A29" s="23" t="s">
        <v>0</v>
      </c>
      <c r="B29" s="24" t="s">
        <v>1</v>
      </c>
      <c r="C29" s="24"/>
      <c r="D29" s="25" t="s">
        <v>2</v>
      </c>
      <c r="E29" s="24" t="s">
        <v>3</v>
      </c>
      <c r="F29" s="26" t="s">
        <v>17</v>
      </c>
      <c r="G29" s="24" t="s">
        <v>10</v>
      </c>
      <c r="H29" s="27" t="s">
        <v>17</v>
      </c>
      <c r="I29" s="48"/>
    </row>
    <row r="30" spans="1:9" ht="12">
      <c r="A30" s="2" t="s">
        <v>4</v>
      </c>
      <c r="B30" s="14">
        <f>B5</f>
        <v>619</v>
      </c>
      <c r="C30" s="14"/>
      <c r="D30" s="77">
        <f>B30*100/B34</f>
        <v>95.37750385208012</v>
      </c>
      <c r="E30" s="14">
        <f>E5</f>
        <v>1</v>
      </c>
      <c r="F30" s="13">
        <f>E30*100/B30</f>
        <v>0.16155088852988692</v>
      </c>
      <c r="G30" s="14">
        <f>B30-E30</f>
        <v>618</v>
      </c>
      <c r="H30" s="15">
        <f>100-ROUND(F30,1)</f>
        <v>99.8</v>
      </c>
      <c r="I30" s="48"/>
    </row>
    <row r="31" spans="1:9" ht="12">
      <c r="A31" s="2" t="s">
        <v>5</v>
      </c>
      <c r="B31" s="14">
        <f>B6</f>
        <v>1</v>
      </c>
      <c r="C31" s="14"/>
      <c r="D31" s="77">
        <f>B31*100/B34</f>
        <v>0.15408320493066255</v>
      </c>
      <c r="E31" s="14">
        <f>E6</f>
        <v>0</v>
      </c>
      <c r="F31" s="13">
        <v>0</v>
      </c>
      <c r="G31" s="14">
        <f>B31-E31</f>
        <v>1</v>
      </c>
      <c r="H31" s="15">
        <v>100</v>
      </c>
      <c r="I31" s="48"/>
    </row>
    <row r="32" spans="1:9" ht="12">
      <c r="A32" s="2" t="s">
        <v>6</v>
      </c>
      <c r="B32" s="14">
        <f>B7</f>
        <v>0</v>
      </c>
      <c r="C32" s="14"/>
      <c r="D32" s="77">
        <f>B32*100/B34</f>
        <v>0</v>
      </c>
      <c r="E32" s="14">
        <f>E7</f>
        <v>0</v>
      </c>
      <c r="F32" s="13">
        <v>0</v>
      </c>
      <c r="G32" s="14">
        <f>B32-E32</f>
        <v>0</v>
      </c>
      <c r="H32" s="15">
        <v>0</v>
      </c>
      <c r="I32" s="48"/>
    </row>
    <row r="33" spans="1:9" ht="12">
      <c r="A33" s="2" t="s">
        <v>7</v>
      </c>
      <c r="B33" s="14">
        <f>B8</f>
        <v>29</v>
      </c>
      <c r="C33" s="14"/>
      <c r="D33" s="77">
        <f>B33*100/B34</f>
        <v>4.4684129429892145</v>
      </c>
      <c r="E33" s="14">
        <f>E8</f>
        <v>1</v>
      </c>
      <c r="F33" s="13">
        <f>E33*100/B33</f>
        <v>3.4482758620689653</v>
      </c>
      <c r="G33" s="14">
        <f>B33-E33</f>
        <v>28</v>
      </c>
      <c r="H33" s="15">
        <f>100-ROUND(F33,1)</f>
        <v>96.6</v>
      </c>
      <c r="I33" s="48"/>
    </row>
    <row r="34" spans="1:9" ht="13.5" thickBot="1">
      <c r="A34" s="28" t="s">
        <v>9</v>
      </c>
      <c r="B34" s="5">
        <f>SUM(B30:B33)</f>
        <v>649</v>
      </c>
      <c r="C34" s="5"/>
      <c r="D34" s="79">
        <f>SUM(D30:D33)</f>
        <v>100</v>
      </c>
      <c r="E34" s="5">
        <f>SUM(E30:E33)</f>
        <v>2</v>
      </c>
      <c r="F34" s="21">
        <f>E34*100/B34</f>
        <v>0.3081664098613251</v>
      </c>
      <c r="G34" s="5">
        <f>B34-E34</f>
        <v>647</v>
      </c>
      <c r="H34" s="7">
        <f>100-ROUND(F34,1)</f>
        <v>99.7</v>
      </c>
      <c r="I34" s="48"/>
    </row>
    <row r="35" spans="1:9" ht="12.75">
      <c r="A35" s="66"/>
      <c r="B35" s="66"/>
      <c r="C35" s="66"/>
      <c r="D35" s="55"/>
      <c r="E35" s="45"/>
      <c r="F35" s="55"/>
      <c r="G35" s="55"/>
      <c r="H35" s="55"/>
      <c r="I35" s="67"/>
    </row>
    <row r="36" spans="1:9" ht="12.75">
      <c r="A36" s="66"/>
      <c r="B36" s="66"/>
      <c r="C36" s="66"/>
      <c r="D36" s="55"/>
      <c r="E36" s="45"/>
      <c r="F36" s="55"/>
      <c r="G36" s="55"/>
      <c r="H36" s="55"/>
      <c r="I36" s="67"/>
    </row>
    <row r="37" spans="1:9" ht="12.75">
      <c r="A37" s="32" t="s">
        <v>32</v>
      </c>
      <c r="B37" s="44"/>
      <c r="C37" s="44"/>
      <c r="D37" s="44"/>
      <c r="E37" s="45"/>
      <c r="F37" s="44"/>
      <c r="G37" s="46"/>
      <c r="H37" s="46"/>
      <c r="I37" s="47"/>
    </row>
    <row r="38" ht="12.75" thickBot="1"/>
    <row r="39" spans="1:6" ht="13.5" thickBot="1">
      <c r="A39" s="83" t="s">
        <v>13</v>
      </c>
      <c r="B39" s="84"/>
      <c r="C39" s="84"/>
      <c r="D39" s="84"/>
      <c r="E39" s="84"/>
      <c r="F39" s="85"/>
    </row>
    <row r="40" spans="1:7" ht="52.5" thickBot="1">
      <c r="A40" s="29" t="s">
        <v>14</v>
      </c>
      <c r="B40" s="86" t="s">
        <v>15</v>
      </c>
      <c r="C40" s="86"/>
      <c r="D40" s="87"/>
      <c r="E40" s="30" t="s">
        <v>25</v>
      </c>
      <c r="F40" s="31" t="s">
        <v>16</v>
      </c>
      <c r="G40" s="46"/>
    </row>
    <row r="41" spans="1:6" ht="12.75" customHeight="1">
      <c r="A41" s="43" t="s">
        <v>11</v>
      </c>
      <c r="B41" s="88" t="s">
        <v>23</v>
      </c>
      <c r="C41" s="88"/>
      <c r="D41" s="89"/>
      <c r="E41" s="41">
        <v>5</v>
      </c>
      <c r="F41" s="42">
        <f>E41*100/B20</f>
        <v>0.6009615384615384</v>
      </c>
    </row>
    <row r="42" spans="1:6" ht="12.75" customHeight="1">
      <c r="A42" s="71"/>
      <c r="B42" s="90" t="s">
        <v>26</v>
      </c>
      <c r="C42" s="91"/>
      <c r="D42" s="92"/>
      <c r="E42" s="72">
        <v>1</v>
      </c>
      <c r="F42" s="73">
        <f>E42*100/B20</f>
        <v>0.1201923076923077</v>
      </c>
    </row>
    <row r="43" spans="1:6" ht="12.75" customHeight="1">
      <c r="A43" s="71" t="s">
        <v>24</v>
      </c>
      <c r="B43" s="74" t="s">
        <v>31</v>
      </c>
      <c r="C43" s="75"/>
      <c r="D43" s="76"/>
      <c r="E43" s="72">
        <v>1</v>
      </c>
      <c r="F43" s="73">
        <f>E43*100/B19</f>
        <v>0.15408320493066255</v>
      </c>
    </row>
    <row r="44" spans="1:6" ht="12.75" customHeight="1">
      <c r="A44" s="71"/>
      <c r="B44" s="74" t="s">
        <v>29</v>
      </c>
      <c r="C44" s="75"/>
      <c r="D44" s="76"/>
      <c r="E44" s="72">
        <v>1</v>
      </c>
      <c r="F44" s="73">
        <f>E44*100/B19</f>
        <v>0.15408320493066255</v>
      </c>
    </row>
    <row r="45" spans="1:6" ht="12.75" customHeight="1">
      <c r="A45" s="71"/>
      <c r="B45" s="74" t="s">
        <v>30</v>
      </c>
      <c r="C45" s="75"/>
      <c r="D45" s="76"/>
      <c r="E45" s="72">
        <v>1</v>
      </c>
      <c r="F45" s="73">
        <f>E45*100/B19</f>
        <v>0.15408320493066255</v>
      </c>
    </row>
    <row r="46" spans="1:6" ht="12.75" customHeight="1">
      <c r="A46" s="71"/>
      <c r="B46" s="74" t="s">
        <v>27</v>
      </c>
      <c r="C46" s="75"/>
      <c r="D46" s="76"/>
      <c r="E46" s="72">
        <v>1</v>
      </c>
      <c r="F46" s="73">
        <f>E46*100/B19</f>
        <v>0.15408320493066255</v>
      </c>
    </row>
    <row r="47" spans="1:6" ht="12.75" customHeight="1">
      <c r="A47" s="71" t="s">
        <v>21</v>
      </c>
      <c r="B47" s="74" t="s">
        <v>28</v>
      </c>
      <c r="C47" s="75"/>
      <c r="D47" s="76"/>
      <c r="E47" s="72">
        <v>1</v>
      </c>
      <c r="F47" s="73">
        <f>E47*100/B25</f>
        <v>25</v>
      </c>
    </row>
    <row r="48" spans="1:6" ht="12.75" thickBot="1">
      <c r="A48" s="68"/>
      <c r="B48" s="93" t="s">
        <v>27</v>
      </c>
      <c r="C48" s="94"/>
      <c r="D48" s="95"/>
      <c r="E48" s="70">
        <v>1</v>
      </c>
      <c r="F48" s="69">
        <f>E48*100/B25</f>
        <v>25</v>
      </c>
    </row>
    <row r="49" spans="1:6" ht="12">
      <c r="A49" s="33"/>
      <c r="B49" s="33"/>
      <c r="C49" s="33"/>
      <c r="D49" s="39"/>
      <c r="E49" s="40"/>
      <c r="F49" s="39"/>
    </row>
  </sheetData>
  <sheetProtection/>
  <mergeCells count="6">
    <mergeCell ref="A28:H28"/>
    <mergeCell ref="A39:F39"/>
    <mergeCell ref="B40:D40"/>
    <mergeCell ref="B41:D41"/>
    <mergeCell ref="B42:D42"/>
    <mergeCell ref="B48:D48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0" r:id="rId1"/>
  <headerFooter alignWithMargins="0">
    <oddHeader>&amp;RPříloha č. 2</oddHeader>
    <oddFooter>&amp;CStránka &amp;P z &amp;N</oddFooter>
  </headerFooter>
  <rowBreaks count="1" manualBreakCount="1">
    <brk id="35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Procházková Lucie, Mgr.</cp:lastModifiedBy>
  <cp:lastPrinted>2020-10-01T12:18:45Z</cp:lastPrinted>
  <dcterms:created xsi:type="dcterms:W3CDTF">1997-01-24T11:07:25Z</dcterms:created>
  <dcterms:modified xsi:type="dcterms:W3CDTF">2020-10-08T08:27:02Z</dcterms:modified>
  <cp:category/>
  <cp:version/>
  <cp:contentType/>
  <cp:contentStatus/>
</cp:coreProperties>
</file>