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ešit 1" sheetId="1" r:id="rId1"/>
  </sheets>
  <definedNames>
    <definedName name="_xlnm.Print_Area" localSheetId="0">'sešit 1'!$A$1:$H$65</definedName>
  </definedNames>
  <calcPr fullCalcOnLoad="1"/>
</workbook>
</file>

<file path=xl/sharedStrings.xml><?xml version="1.0" encoding="utf-8"?>
<sst xmlns="http://schemas.openxmlformats.org/spreadsheetml/2006/main" count="75" uniqueCount="39">
  <si>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</si>
  <si>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</si>
  <si>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</si>
  <si>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</si>
  <si>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</si>
  <si>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</si>
  <si>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</si>
  <si>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</si>
  <si>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</si>
  <si>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</si>
  <si>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</si>
  <si>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</si>
  <si>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</si>
  <si>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</si>
  <si>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</si>
  <si>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</si>
  <si>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</si>
  <si>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</si>
  <si>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</si>
  <si>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</si>
  <si>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</si>
  <si>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</si>
  <si>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</si>
  <si>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</si>
  <si>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</si>
  <si>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</si>
  <si>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</si>
  <si>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</si>
  <si>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MEMK</t>
  </si>
  <si>
    <t>CFFP</t>
  </si>
  <si>
    <t>konec destilace</t>
  </si>
  <si>
    <t>oxidační stabilita</t>
  </si>
  <si>
    <t>síra</t>
  </si>
  <si>
    <t>tlak par</t>
  </si>
  <si>
    <t>voda KF</t>
  </si>
  <si>
    <t>Monitoring a sledování jakosti pohonných hmot leden - prosinec 2021</t>
  </si>
  <si>
    <t>Odebrané pohonné hmoty dle druhů leden - prosinec 2021</t>
  </si>
  <si>
    <t>Odebrané pohonné hmoty dle druhů leden - prosinec 2021 (dělení dle vyhlášky č. 516/2020 Sb.)</t>
  </si>
  <si>
    <t>Odebrané motorové benziny dle druhů leden - prosinec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</si>
</sst>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2" fontId="1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32" xfId="0" applyFont="1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2" fontId="0" fillId="0" borderId="19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SheetLayoutView="100" workbookViewId="0" topLeftCell="A1">
      <selection activeCell="F49" sqref="F49:F51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35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36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72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961</v>
      </c>
      <c r="C5" s="40">
        <f>B5+0.0001</f>
        <v>961.0001</v>
      </c>
      <c r="D5" s="68">
        <f>ROUND(B5*100/$B$19,2)</f>
        <v>36.81</v>
      </c>
      <c r="E5" s="40">
        <v>1</v>
      </c>
      <c r="F5" s="37">
        <f>E5*100/C5</f>
        <v>0.10405826180455133</v>
      </c>
      <c r="G5" s="34">
        <f>B5-E5</f>
        <v>960</v>
      </c>
      <c r="H5" s="35">
        <f>100-ROUND(F5,1)</f>
        <v>99.9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8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8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54</v>
      </c>
      <c r="C8" s="40">
        <f t="shared" si="0"/>
        <v>54.0001</v>
      </c>
      <c r="D8" s="68">
        <f t="shared" si="1"/>
        <v>2.07</v>
      </c>
      <c r="E8" s="40">
        <v>0</v>
      </c>
      <c r="F8" s="37">
        <f>E8*100/C8</f>
        <v>0</v>
      </c>
      <c r="G8" s="34">
        <f>B8-E8</f>
        <v>54</v>
      </c>
      <c r="H8" s="35">
        <v>100</v>
      </c>
      <c r="I8" s="11"/>
    </row>
    <row r="9" spans="1:9" ht="12.75">
      <c r="A9" s="26" t="s">
        <v>10</v>
      </c>
      <c r="B9" s="40">
        <v>1247</v>
      </c>
      <c r="C9" s="40">
        <f t="shared" si="0"/>
        <v>1247.0001</v>
      </c>
      <c r="D9" s="68">
        <f t="shared" si="1"/>
        <v>47.76</v>
      </c>
      <c r="E9" s="40">
        <v>8</v>
      </c>
      <c r="F9" s="37">
        <f>E9*100/C9</f>
        <v>0.6415396438220013</v>
      </c>
      <c r="G9" s="34">
        <f t="shared" si="2"/>
        <v>1239</v>
      </c>
      <c r="H9" s="35">
        <f>100-ROUND(F9,1)</f>
        <v>99.4</v>
      </c>
      <c r="I9" s="11"/>
    </row>
    <row r="10" spans="1:9" ht="12.75">
      <c r="A10" s="26" t="s">
        <v>17</v>
      </c>
      <c r="B10" s="40">
        <v>1</v>
      </c>
      <c r="C10" s="40">
        <f t="shared" si="0"/>
        <v>1.0001</v>
      </c>
      <c r="D10" s="68">
        <f t="shared" si="1"/>
        <v>0.04</v>
      </c>
      <c r="E10" s="40">
        <v>0</v>
      </c>
      <c r="F10" s="37">
        <f aca="true" t="shared" si="3" ref="F10:F17">E10*100/C10</f>
        <v>0</v>
      </c>
      <c r="G10" s="34">
        <f t="shared" si="2"/>
        <v>1</v>
      </c>
      <c r="H10" s="35">
        <v>100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8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8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8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8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304</v>
      </c>
      <c r="C15" s="40">
        <f t="shared" si="0"/>
        <v>304.0001</v>
      </c>
      <c r="D15" s="68">
        <f t="shared" si="1"/>
        <v>11.64</v>
      </c>
      <c r="E15" s="40">
        <v>8</v>
      </c>
      <c r="F15" s="37">
        <f>E15*100/C15</f>
        <v>2.6315780817177363</v>
      </c>
      <c r="G15" s="34">
        <f t="shared" si="2"/>
        <v>296</v>
      </c>
      <c r="H15" s="35">
        <f>100-ROUND(F15,1)</f>
        <v>97.4</v>
      </c>
      <c r="I15" s="11"/>
    </row>
    <row r="16" spans="1:9" ht="12.75">
      <c r="A16" s="27" t="s">
        <v>24</v>
      </c>
      <c r="B16" s="41">
        <v>40</v>
      </c>
      <c r="C16" s="40">
        <f t="shared" si="0"/>
        <v>40.0001</v>
      </c>
      <c r="D16" s="68">
        <f t="shared" si="1"/>
        <v>1.53</v>
      </c>
      <c r="E16" s="40">
        <v>0</v>
      </c>
      <c r="F16" s="37">
        <f>E16*100/C16</f>
        <v>0</v>
      </c>
      <c r="G16" s="36">
        <f>B16-E16</f>
        <v>40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8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4</v>
      </c>
      <c r="C18" s="40">
        <f t="shared" si="0"/>
        <v>4.0001</v>
      </c>
      <c r="D18" s="68">
        <f t="shared" si="1"/>
        <v>0.15</v>
      </c>
      <c r="E18" s="40">
        <v>2</v>
      </c>
      <c r="F18" s="37">
        <f>E18*100/C18</f>
        <v>49.99875003124922</v>
      </c>
      <c r="G18" s="36">
        <f>B18-E18</f>
        <v>2</v>
      </c>
      <c r="H18" s="35">
        <f>100-ROUND(F18,1)</f>
        <v>50</v>
      </c>
      <c r="I18" s="11"/>
    </row>
    <row r="19" spans="1:9" ht="13.5" thickBot="1">
      <c r="A19" s="28" t="s">
        <v>8</v>
      </c>
      <c r="B19" s="29">
        <f>SUM(B5:B18)</f>
        <v>2611</v>
      </c>
      <c r="C19" s="40">
        <f t="shared" si="0"/>
        <v>2611.0001</v>
      </c>
      <c r="D19" s="73">
        <v>100</v>
      </c>
      <c r="E19" s="29">
        <f>SUM(E5:E18)</f>
        <v>19</v>
      </c>
      <c r="F19" s="30">
        <f>E19*100/B19</f>
        <v>0.7276905400229797</v>
      </c>
      <c r="G19" s="29">
        <f t="shared" si="2"/>
        <v>2592</v>
      </c>
      <c r="H19" s="31">
        <f>100-ROUND(F19,1)</f>
        <v>99.3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37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1015</v>
      </c>
      <c r="C23" s="40">
        <f>B23+0.0001</f>
        <v>1015.0001</v>
      </c>
      <c r="D23" s="68">
        <f>ROUND(B23*100/$B$34,2)</f>
        <v>38.87</v>
      </c>
      <c r="E23" s="34">
        <f>E5+E6+E7+E8</f>
        <v>1</v>
      </c>
      <c r="F23" s="37">
        <f>E23*100/C23</f>
        <v>0.0985221577810682</v>
      </c>
      <c r="G23" s="34">
        <f aca="true" t="shared" si="4" ref="G23:G34">B23-E23</f>
        <v>1014</v>
      </c>
      <c r="H23" s="35">
        <f>100-ROUND(F23,1)</f>
        <v>99.9</v>
      </c>
      <c r="I23" s="11"/>
    </row>
    <row r="24" spans="1:9" ht="12.75">
      <c r="A24" s="26" t="s">
        <v>10</v>
      </c>
      <c r="B24" s="34">
        <f aca="true" t="shared" si="5" ref="B24:B33">B9</f>
        <v>1247</v>
      </c>
      <c r="C24" s="40">
        <f aca="true" t="shared" si="6" ref="C24:C34">B24+0.0001</f>
        <v>1247.0001</v>
      </c>
      <c r="D24" s="68">
        <f>ROUND(B24*100/$B$34,2)</f>
        <v>47.76</v>
      </c>
      <c r="E24" s="34">
        <f>E9</f>
        <v>8</v>
      </c>
      <c r="F24" s="37">
        <f>E24*100/C24</f>
        <v>0.6415396438220013</v>
      </c>
      <c r="G24" s="34">
        <f t="shared" si="4"/>
        <v>1239</v>
      </c>
      <c r="H24" s="35">
        <f>100-ROUND(F24,1)</f>
        <v>99.4</v>
      </c>
      <c r="I24" s="11"/>
    </row>
    <row r="25" spans="1:9" ht="12.75">
      <c r="A25" s="26" t="s">
        <v>17</v>
      </c>
      <c r="B25" s="34">
        <v>1</v>
      </c>
      <c r="C25" s="40">
        <f t="shared" si="6"/>
        <v>1.0001</v>
      </c>
      <c r="D25" s="68">
        <f aca="true" t="shared" si="7" ref="D25:D33">ROUND(B25*100/$B$34,2)</f>
        <v>0.04</v>
      </c>
      <c r="E25" s="34">
        <f>E10</f>
        <v>0</v>
      </c>
      <c r="F25" s="37">
        <f>E25*100/C25</f>
        <v>0</v>
      </c>
      <c r="G25" s="34">
        <f t="shared" si="4"/>
        <v>1</v>
      </c>
      <c r="H25" s="35">
        <v>100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8">
        <f t="shared" si="7"/>
        <v>0</v>
      </c>
      <c r="E26" s="34">
        <f>E11</f>
        <v>0</v>
      </c>
      <c r="F26" s="68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8">
        <f t="shared" si="7"/>
        <v>0</v>
      </c>
      <c r="E27" s="34">
        <v>0</v>
      </c>
      <c r="F27" s="67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8">
        <f t="shared" si="7"/>
        <v>0</v>
      </c>
      <c r="E28" s="34">
        <v>0</v>
      </c>
      <c r="F28" s="68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8">
        <f t="shared" si="7"/>
        <v>0</v>
      </c>
      <c r="E29" s="34">
        <v>0</v>
      </c>
      <c r="F29" s="68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304</v>
      </c>
      <c r="C30" s="40">
        <f t="shared" si="6"/>
        <v>304.0001</v>
      </c>
      <c r="D30" s="68">
        <f t="shared" si="7"/>
        <v>11.64</v>
      </c>
      <c r="E30" s="34">
        <f>E15</f>
        <v>8</v>
      </c>
      <c r="F30" s="37">
        <f>E30*100/C30</f>
        <v>2.6315780817177363</v>
      </c>
      <c r="G30" s="36">
        <f>B30-E30</f>
        <v>296</v>
      </c>
      <c r="H30" s="35">
        <f>100-ROUND(F30,1)</f>
        <v>97.4</v>
      </c>
      <c r="I30" s="11"/>
    </row>
    <row r="31" spans="1:9" ht="12.75">
      <c r="A31" s="27" t="s">
        <v>24</v>
      </c>
      <c r="B31" s="36">
        <f t="shared" si="5"/>
        <v>40</v>
      </c>
      <c r="C31" s="40">
        <f t="shared" si="6"/>
        <v>40.0001</v>
      </c>
      <c r="D31" s="68">
        <f t="shared" si="7"/>
        <v>1.53</v>
      </c>
      <c r="E31" s="34">
        <f>E16</f>
        <v>0</v>
      </c>
      <c r="F31" s="68">
        <f>E31*100/C31</f>
        <v>0</v>
      </c>
      <c r="G31" s="42">
        <f t="shared" si="4"/>
        <v>40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8">
        <f t="shared" si="7"/>
        <v>0</v>
      </c>
      <c r="E32" s="34">
        <f>E17</f>
        <v>0</v>
      </c>
      <c r="F32" s="68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4</v>
      </c>
      <c r="C33" s="40">
        <f t="shared" si="6"/>
        <v>4.0001</v>
      </c>
      <c r="D33" s="68">
        <f t="shared" si="7"/>
        <v>0.15</v>
      </c>
      <c r="E33" s="34">
        <f>E18</f>
        <v>2</v>
      </c>
      <c r="F33" s="68">
        <f>E33*100/C33</f>
        <v>49.99875003124922</v>
      </c>
      <c r="G33" s="42">
        <f>B33-E33</f>
        <v>2</v>
      </c>
      <c r="H33" s="35">
        <f>100-ROUND(F33,1)</f>
        <v>50</v>
      </c>
      <c r="I33" s="11"/>
    </row>
    <row r="34" spans="1:8" s="1" customFormat="1" ht="13.5" thickBot="1">
      <c r="A34" s="28" t="s">
        <v>8</v>
      </c>
      <c r="B34" s="29">
        <f>SUM(B23:B33)</f>
        <v>2611</v>
      </c>
      <c r="C34" s="40">
        <f t="shared" si="6"/>
        <v>2611.0001</v>
      </c>
      <c r="D34" s="43">
        <v>100</v>
      </c>
      <c r="E34" s="29">
        <f>SUM(E23:E33)</f>
        <v>19</v>
      </c>
      <c r="F34" s="44">
        <f>E34*100/B34</f>
        <v>0.7276905400229797</v>
      </c>
      <c r="G34" s="29">
        <f t="shared" si="4"/>
        <v>2592</v>
      </c>
      <c r="H34" s="31">
        <f>100-ROUND(F34,1)</f>
        <v>99.3</v>
      </c>
    </row>
    <row r="35" ht="13.5" thickBot="1"/>
    <row r="36" spans="1:9" ht="12.75">
      <c r="A36" s="74" t="s">
        <v>38</v>
      </c>
      <c r="B36" s="75"/>
      <c r="C36" s="75"/>
      <c r="D36" s="75"/>
      <c r="E36" s="75"/>
      <c r="F36" s="75"/>
      <c r="G36" s="75"/>
      <c r="H36" s="76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961</v>
      </c>
      <c r="C38" s="40">
        <f>B38+0.0001</f>
        <v>961.0001</v>
      </c>
      <c r="D38" s="68">
        <f>ROUND(B38*100/$B$42,2)</f>
        <v>94.68</v>
      </c>
      <c r="E38" s="34">
        <f>E5</f>
        <v>1</v>
      </c>
      <c r="F38" s="37">
        <f>E38*100/C38</f>
        <v>0.10405826180455133</v>
      </c>
      <c r="G38" s="34">
        <f>B38-E38</f>
        <v>960</v>
      </c>
      <c r="H38" s="35">
        <f>100-ROUND(F38,1)</f>
        <v>99.9</v>
      </c>
      <c r="I38" s="66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8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8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54</v>
      </c>
      <c r="C41" s="40">
        <f>B41+0.0001</f>
        <v>54.0001</v>
      </c>
      <c r="D41" s="68">
        <f>ROUND(B41*100/$B$42,2)</f>
        <v>5.32</v>
      </c>
      <c r="E41" s="34">
        <f>E8</f>
        <v>0</v>
      </c>
      <c r="F41" s="37">
        <f>E41*100/C41</f>
        <v>0</v>
      </c>
      <c r="G41" s="34">
        <f>B41-E41</f>
        <v>54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1015</v>
      </c>
      <c r="C42" s="40">
        <f>B42+0.0001</f>
        <v>1015.0001</v>
      </c>
      <c r="D42" s="73">
        <f>SUM(D38:D41)</f>
        <v>100</v>
      </c>
      <c r="E42" s="29">
        <f>SUM(E38:E41)</f>
        <v>1</v>
      </c>
      <c r="F42" s="43">
        <f>E42*100/B42</f>
        <v>0.09852216748768473</v>
      </c>
      <c r="G42" s="29">
        <f>B42-E42</f>
        <v>1014</v>
      </c>
      <c r="H42" s="31">
        <f>100-ROUND(F42,1)</f>
        <v>99.9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35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7" t="s">
        <v>11</v>
      </c>
      <c r="B47" s="78"/>
      <c r="C47" s="78"/>
      <c r="D47" s="78"/>
      <c r="E47" s="78"/>
      <c r="F47" s="79"/>
    </row>
    <row r="48" spans="1:6" ht="63.75">
      <c r="A48" s="57" t="s">
        <v>12</v>
      </c>
      <c r="B48" s="80" t="s">
        <v>13</v>
      </c>
      <c r="C48" s="80"/>
      <c r="D48" s="81"/>
      <c r="E48" s="58" t="s">
        <v>18</v>
      </c>
      <c r="F48" s="59" t="s">
        <v>14</v>
      </c>
    </row>
    <row r="49" spans="1:6" ht="12.75">
      <c r="A49" s="60" t="s">
        <v>10</v>
      </c>
      <c r="B49" s="83" t="s">
        <v>28</v>
      </c>
      <c r="C49" s="83"/>
      <c r="D49" s="83"/>
      <c r="E49" s="61">
        <v>2</v>
      </c>
      <c r="F49" s="87">
        <f>E49*100/B24</f>
        <v>0.16038492381716118</v>
      </c>
    </row>
    <row r="50" spans="1:6" ht="12.75">
      <c r="A50" s="60"/>
      <c r="B50" s="83" t="s">
        <v>29</v>
      </c>
      <c r="C50" s="83"/>
      <c r="D50" s="83"/>
      <c r="E50" s="61">
        <v>1</v>
      </c>
      <c r="F50" s="87">
        <f>E50*100/B24</f>
        <v>0.08019246190858059</v>
      </c>
    </row>
    <row r="51" spans="1:6" ht="12.75">
      <c r="A51" s="60"/>
      <c r="B51" s="83" t="s">
        <v>31</v>
      </c>
      <c r="C51" s="83"/>
      <c r="D51" s="83"/>
      <c r="E51" s="61">
        <v>5</v>
      </c>
      <c r="F51" s="87">
        <f>E51*100/B24</f>
        <v>0.40096230954290296</v>
      </c>
    </row>
    <row r="52" spans="1:6" ht="12.75">
      <c r="A52" s="60" t="s">
        <v>19</v>
      </c>
      <c r="B52" s="83" t="s">
        <v>30</v>
      </c>
      <c r="C52" s="83"/>
      <c r="D52" s="83"/>
      <c r="E52" s="61">
        <v>1</v>
      </c>
      <c r="F52" s="62">
        <f>E52*100/B23</f>
        <v>0.09852216748768473</v>
      </c>
    </row>
    <row r="53" spans="1:6" ht="12.75">
      <c r="A53" s="69" t="s">
        <v>26</v>
      </c>
      <c r="B53" s="84" t="s">
        <v>33</v>
      </c>
      <c r="C53" s="85"/>
      <c r="D53" s="86"/>
      <c r="E53" s="70">
        <v>1</v>
      </c>
      <c r="F53" s="71">
        <f>E53*100/B33</f>
        <v>25</v>
      </c>
    </row>
    <row r="54" spans="1:6" ht="12.75">
      <c r="A54" s="69"/>
      <c r="B54" s="84" t="s">
        <v>34</v>
      </c>
      <c r="C54" s="85"/>
      <c r="D54" s="86"/>
      <c r="E54" s="70">
        <v>1</v>
      </c>
      <c r="F54" s="71">
        <f>E54*100/B33</f>
        <v>25</v>
      </c>
    </row>
    <row r="55" spans="1:6" ht="13.5" thickBot="1">
      <c r="A55" s="63" t="s">
        <v>16</v>
      </c>
      <c r="B55" s="82" t="s">
        <v>32</v>
      </c>
      <c r="C55" s="82"/>
      <c r="D55" s="82"/>
      <c r="E55" s="64">
        <v>8</v>
      </c>
      <c r="F55" s="65">
        <f>E55*100/B30</f>
        <v>2.6315789473684212</v>
      </c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  <row r="60" spans="1:6" ht="12.75">
      <c r="A60" s="53"/>
      <c r="B60" s="53"/>
      <c r="C60" s="53"/>
      <c r="D60" s="54"/>
      <c r="E60" s="55"/>
      <c r="F60" s="54"/>
    </row>
    <row r="61" spans="1:6" ht="12.75">
      <c r="A61" s="53"/>
      <c r="B61" s="53"/>
      <c r="C61" s="53"/>
      <c r="D61" s="54"/>
      <c r="E61" s="55"/>
      <c r="F61" s="54"/>
    </row>
    <row r="62" spans="1:6" ht="12.75">
      <c r="A62" s="53"/>
      <c r="B62" s="53"/>
      <c r="C62" s="53"/>
      <c r="D62" s="54"/>
      <c r="E62" s="55"/>
      <c r="F62" s="54"/>
    </row>
    <row r="63" spans="1:6" ht="12.75">
      <c r="A63" s="53"/>
      <c r="B63" s="53"/>
      <c r="C63" s="53"/>
      <c r="D63" s="54"/>
      <c r="E63" s="55"/>
      <c r="F63" s="54"/>
    </row>
    <row r="64" spans="1:6" ht="12.75">
      <c r="A64" s="53"/>
      <c r="B64" s="53"/>
      <c r="C64" s="53"/>
      <c r="D64" s="54"/>
      <c r="E64" s="55"/>
      <c r="F64" s="54"/>
    </row>
    <row r="65" spans="1:6" ht="12.75">
      <c r="A65" s="53"/>
      <c r="B65" s="53"/>
      <c r="C65" s="53"/>
      <c r="D65" s="54"/>
      <c r="E65" s="55"/>
      <c r="F65" s="54"/>
    </row>
  </sheetData>
  <sheetProtection selectLockedCells="1"/>
  <mergeCells count="10">
    <mergeCell ref="A36:H36"/>
    <mergeCell ref="A47:F47"/>
    <mergeCell ref="B48:D48"/>
    <mergeCell ref="B55:D55"/>
    <mergeCell ref="B49:D49"/>
    <mergeCell ref="B50:D50"/>
    <mergeCell ref="B51:D51"/>
    <mergeCell ref="B52:D52"/>
    <mergeCell ref="B53:D53"/>
    <mergeCell ref="B54:D5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2021-10-26T07:19:19Z</cp:lastPrinted>
  <dcterms:created xsi:type="dcterms:W3CDTF">1997-01-24T11:07:25Z</dcterms:created>
  <dcterms:modified xsi:type="dcterms:W3CDTF">2022-01-18T13:03:03Z</dcterms:modified>
  <cp:category/>
  <cp:version/>
  <cp:contentType/>
  <cp:contentStatus/>
</cp:coreProperties>
</file>