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activeTab="0"/>
  </bookViews>
  <sheets>
    <sheet name="sešit 1" sheetId="1" r:id="rId1"/>
  </sheets>
  <definedNames>
    <definedName name="_xlnm.Print_Area" localSheetId="0">'sešit 1'!$A$1:$H$61</definedName>
  </definedNames>
  <calcPr fullCalcOnLoad="1"/>
</workbook>
</file>

<file path=xl/sharedStrings.xml><?xml version="1.0" encoding="utf-8"?>
<sst xmlns="http://schemas.openxmlformats.org/spreadsheetml/2006/main" count="72" uniqueCount="36">
  <si>
    <t>druh paliva</t>
  </si>
  <si>
    <t>počet odebraných vzorků</t>
  </si>
  <si>
    <t>%</t>
  </si>
  <si>
    <t xml:space="preserve">počet nevyhovujících vzorků </t>
  </si>
  <si>
    <t>SUPER BA-95</t>
  </si>
  <si>
    <t>SPECIAL BA-91</t>
  </si>
  <si>
    <t>NORMAL BA-91</t>
  </si>
  <si>
    <t>SUPER PLUS BA-98</t>
  </si>
  <si>
    <t>Celkem</t>
  </si>
  <si>
    <t xml:space="preserve">počet vyhovujících vzorků </t>
  </si>
  <si>
    <t>motorové nafty</t>
  </si>
  <si>
    <t>Zjištěné nevyhovující jakostní ukazatele</t>
  </si>
  <si>
    <t>Druh paliva</t>
  </si>
  <si>
    <t>jakostní ukazatel</t>
  </si>
  <si>
    <t>% z odebraných vzorků příslušného druhu</t>
  </si>
  <si>
    <t>% z druhu paliva</t>
  </si>
  <si>
    <t>LPG</t>
  </si>
  <si>
    <t>FAME</t>
  </si>
  <si>
    <t xml:space="preserve"> počet nevyhovujících jakostních ukazatelů </t>
  </si>
  <si>
    <t>motorové benziny</t>
  </si>
  <si>
    <t>směsná motorová nafta</t>
  </si>
  <si>
    <t>motorová nafta B10</t>
  </si>
  <si>
    <t>motorová nafta s vysokým obsahem FAME</t>
  </si>
  <si>
    <t>parafinická motorová nafta</t>
  </si>
  <si>
    <t>CNG, bio-CNG</t>
  </si>
  <si>
    <t>LNG, bio-LNG</t>
  </si>
  <si>
    <t>ethanol E85</t>
  </si>
  <si>
    <t>0,0</t>
  </si>
  <si>
    <t>bod vzplanutí</t>
  </si>
  <si>
    <t>síra</t>
  </si>
  <si>
    <t>oxidační stabilita</t>
  </si>
  <si>
    <t>tlak par</t>
  </si>
  <si>
    <t>Monitoring a sledování jakosti pohonných hmot leden - červenec 2022</t>
  </si>
  <si>
    <t>Odebrané pohonné hmoty dle druhů leden - červenec 2022</t>
  </si>
  <si>
    <t>Odebrané pohonné hmoty dle druhů leden - červenec 2022 (dělení dle vyhlášky č. 516/2020 Sb.)</t>
  </si>
  <si>
    <t>Odebrané motorové benziny dle druhů leden - červenec 2022</t>
  </si>
</sst>
</file>

<file path=xl/styles.xml><?xml version="1.0" encoding="utf-8"?>
<styleSheet xmlns="http://schemas.openxmlformats.org/spreadsheetml/2006/main">
  <numFmts count="4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_-* #,##0.0\ _K_č_-;\-* #,##0.0\ _K_č_-;_-* &quot;-&quot;??\ _K_č_-;_-@_-"/>
    <numFmt numFmtId="167" formatCode="0.0%"/>
    <numFmt numFmtId="168" formatCode="0.0"/>
    <numFmt numFmtId="169" formatCode="_-* #,##0\ _K_č_-;\-* #,##0\ _K_č_-;_-* &quot;-&quot;??\ _K_č_-;_-@_-"/>
    <numFmt numFmtId="170" formatCode="&quot;Yes&quot;;&quot;Yes&quot;;&quot;No&quot;"/>
    <numFmt numFmtId="171" formatCode="&quot;True&quot;;&quot;True&quot;;&quot;False&quot;"/>
    <numFmt numFmtId="172" formatCode="&quot;On&quot;;&quot;On&quot;;&quot;Off&quot;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  <numFmt numFmtId="179" formatCode="_-* #,##0.000\ _K_č_-;\-* #,##0.000\ _K_č_-;_-* &quot;-&quot;??\ _K_č_-;_-@_-"/>
    <numFmt numFmtId="180" formatCode="_-* #,##0.0000\ _K_č_-;\-* #,##0.0000\ _K_č_-;_-* &quot;-&quot;??\ _K_č_-;_-@_-"/>
    <numFmt numFmtId="181" formatCode="_-* #,##0.00000\ _K_č_-;\-* #,##0.00000\ _K_č_-;_-* &quot;-&quot;??\ _K_č_-;_-@_-"/>
    <numFmt numFmtId="182" formatCode="#,##0_ ;\-#,##0\ "/>
    <numFmt numFmtId="183" formatCode="0_ ;[Red]\-0\ "/>
    <numFmt numFmtId="184" formatCode="#,##0.0_ ;\-#,##0.0\ "/>
    <numFmt numFmtId="185" formatCode="_-* #,##0.0\ _K_č_-;\-* #,##0.0\ _K_č_-;_-* &quot;-&quot;?\ _K_č_-;_-@_-"/>
    <numFmt numFmtId="186" formatCode="#,##0.0;[Red]#,##0.0"/>
    <numFmt numFmtId="187" formatCode="[$-405]d\.\ mmmm\ yyyy"/>
    <numFmt numFmtId="188" formatCode="#,##0.0"/>
    <numFmt numFmtId="189" formatCode="#,##0.00_ ;\-#,##0.00\ "/>
    <numFmt numFmtId="190" formatCode="#,##0.000_ ;\-#,##0.000\ "/>
    <numFmt numFmtId="191" formatCode="#,##0.0000_ ;\-#,##0.0000\ "/>
    <numFmt numFmtId="192" formatCode="#,##0.00000_ ;\-#,##0.00000\ "/>
    <numFmt numFmtId="193" formatCode="#,##0.000000_ ;\-#,##0.000000\ "/>
    <numFmt numFmtId="194" formatCode="#,##0.0000000_ ;\-#,##0.0000000\ "/>
    <numFmt numFmtId="195" formatCode="#,##0.00000000_ ;\-#,##0.00000000\ "/>
    <numFmt numFmtId="196" formatCode="#,##0.000000000_ ;\-#,##0.000000000\ "/>
    <numFmt numFmtId="197" formatCode="[$-405]dddd\ d\.\ mmmm\ yyyy"/>
    <numFmt numFmtId="198" formatCode="#,##0.00\ &quot;Kč&quot;"/>
    <numFmt numFmtId="199" formatCode="[$-F400]h:mm:ss\ AM/PM"/>
  </numFmts>
  <fonts count="36">
    <font>
      <sz val="10"/>
      <name val="Arial CE"/>
      <family val="0"/>
    </font>
    <font>
      <b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</fills>
  <borders count="42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22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3" fillId="0" borderId="3" applyNumberFormat="0" applyFill="0" applyAlignment="0" applyProtection="0"/>
    <xf numFmtId="0" fontId="24" fillId="0" borderId="4" applyNumberFormat="0" applyFill="0" applyAlignment="0" applyProtection="0"/>
    <xf numFmtId="0" fontId="25" fillId="0" borderId="5" applyNumberFormat="0" applyFill="0" applyAlignment="0" applyProtection="0"/>
    <xf numFmtId="0" fontId="25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7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28" fillId="0" borderId="7" applyNumberFormat="0" applyFill="0" applyAlignment="0" applyProtection="0"/>
    <xf numFmtId="0" fontId="29" fillId="23" borderId="0" applyNumberFormat="0" applyBorder="0" applyAlignment="0" applyProtection="0"/>
    <xf numFmtId="0" fontId="30" fillId="24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5" borderId="8" applyNumberFormat="0" applyAlignment="0" applyProtection="0"/>
    <xf numFmtId="0" fontId="33" fillId="26" borderId="8" applyNumberFormat="0" applyAlignment="0" applyProtection="0"/>
    <xf numFmtId="0" fontId="34" fillId="26" borderId="9" applyNumberFormat="0" applyAlignment="0" applyProtection="0"/>
    <xf numFmtId="0" fontId="35" fillId="0" borderId="0" applyNumberFormat="0" applyFill="0" applyBorder="0" applyAlignment="0" applyProtection="0"/>
    <xf numFmtId="0" fontId="20" fillId="27" borderId="0" applyNumberFormat="0" applyBorder="0" applyAlignment="0" applyProtection="0"/>
    <xf numFmtId="0" fontId="20" fillId="28" borderId="0" applyNumberFormat="0" applyBorder="0" applyAlignment="0" applyProtection="0"/>
    <xf numFmtId="0" fontId="20" fillId="29" borderId="0" applyNumberFormat="0" applyBorder="0" applyAlignment="0" applyProtection="0"/>
    <xf numFmtId="0" fontId="20" fillId="30" borderId="0" applyNumberFormat="0" applyBorder="0" applyAlignment="0" applyProtection="0"/>
    <xf numFmtId="0" fontId="20" fillId="31" borderId="0" applyNumberFormat="0" applyBorder="0" applyAlignment="0" applyProtection="0"/>
    <xf numFmtId="0" fontId="20" fillId="32" borderId="0" applyNumberFormat="0" applyBorder="0" applyAlignment="0" applyProtection="0"/>
  </cellStyleXfs>
  <cellXfs count="92">
    <xf numFmtId="0" fontId="0" fillId="0" borderId="0" xfId="0" applyAlignment="1">
      <alignment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166" fontId="1" fillId="0" borderId="0" xfId="0" applyNumberFormat="1" applyFont="1" applyBorder="1" applyAlignment="1">
      <alignment horizontal="center"/>
    </xf>
    <xf numFmtId="0" fontId="1" fillId="0" borderId="0" xfId="0" applyFont="1" applyBorder="1" applyAlignment="1">
      <alignment horizontal="left"/>
    </xf>
    <xf numFmtId="0" fontId="1" fillId="0" borderId="10" xfId="0" applyFont="1" applyBorder="1" applyAlignment="1">
      <alignment horizontal="left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left"/>
    </xf>
    <xf numFmtId="0" fontId="1" fillId="0" borderId="0" xfId="0" applyFont="1" applyFill="1" applyBorder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66" fontId="1" fillId="0" borderId="10" xfId="34" applyNumberFormat="1" applyFont="1" applyBorder="1" applyAlignment="1">
      <alignment horizontal="center"/>
    </xf>
    <xf numFmtId="168" fontId="0" fillId="0" borderId="0" xfId="0" applyNumberFormat="1" applyFont="1" applyBorder="1" applyAlignment="1">
      <alignment horizontal="left"/>
    </xf>
    <xf numFmtId="168" fontId="0" fillId="0" borderId="0" xfId="0" applyNumberFormat="1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168" fontId="1" fillId="0" borderId="0" xfId="0" applyNumberFormat="1" applyFont="1" applyFill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2" xfId="0" applyFont="1" applyBorder="1" applyAlignment="1">
      <alignment/>
    </xf>
    <xf numFmtId="0" fontId="1" fillId="0" borderId="11" xfId="0" applyFont="1" applyBorder="1" applyAlignment="1">
      <alignment/>
    </xf>
    <xf numFmtId="166" fontId="1" fillId="0" borderId="0" xfId="34" applyNumberFormat="1" applyFont="1" applyBorder="1" applyAlignment="1">
      <alignment horizontal="center"/>
    </xf>
    <xf numFmtId="166" fontId="0" fillId="0" borderId="0" xfId="34" applyNumberFormat="1" applyFont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1" fillId="0" borderId="13" xfId="0" applyFont="1" applyBorder="1" applyAlignment="1" applyProtection="1">
      <alignment/>
      <protection/>
    </xf>
    <xf numFmtId="0" fontId="0" fillId="0" borderId="13" xfId="0" applyFont="1" applyBorder="1" applyAlignment="1" applyProtection="1">
      <alignment/>
      <protection/>
    </xf>
    <xf numFmtId="0" fontId="0" fillId="0" borderId="14" xfId="0" applyFont="1" applyBorder="1" applyAlignment="1" applyProtection="1">
      <alignment/>
      <protection/>
    </xf>
    <xf numFmtId="0" fontId="1" fillId="0" borderId="15" xfId="0" applyFont="1" applyBorder="1" applyAlignment="1" applyProtection="1">
      <alignment/>
      <protection/>
    </xf>
    <xf numFmtId="0" fontId="1" fillId="0" borderId="16" xfId="0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7" xfId="0" applyNumberFormat="1" applyFont="1" applyBorder="1" applyAlignment="1" applyProtection="1">
      <alignment horizontal="center"/>
      <protection/>
    </xf>
    <xf numFmtId="0" fontId="1" fillId="0" borderId="18" xfId="0" applyFont="1" applyBorder="1" applyAlignment="1" applyProtection="1">
      <alignment horizontal="center" wrapText="1"/>
      <protection/>
    </xf>
    <xf numFmtId="168" fontId="1" fillId="0" borderId="19" xfId="0" applyNumberFormat="1" applyFont="1" applyBorder="1" applyAlignment="1" applyProtection="1">
      <alignment horizontal="center" wrapText="1"/>
      <protection/>
    </xf>
    <xf numFmtId="0" fontId="0" fillId="0" borderId="18" xfId="0" applyFont="1" applyBorder="1" applyAlignment="1" applyProtection="1">
      <alignment horizontal="center"/>
      <protection/>
    </xf>
    <xf numFmtId="168" fontId="0" fillId="0" borderId="19" xfId="0" applyNumberFormat="1" applyFont="1" applyBorder="1" applyAlignment="1" applyProtection="1">
      <alignment horizontal="center"/>
      <protection/>
    </xf>
    <xf numFmtId="0" fontId="0" fillId="0" borderId="20" xfId="0" applyFont="1" applyBorder="1" applyAlignment="1" applyProtection="1">
      <alignment horizontal="center"/>
      <protection/>
    </xf>
    <xf numFmtId="184" fontId="0" fillId="0" borderId="18" xfId="34" applyNumberFormat="1" applyFont="1" applyBorder="1" applyAlignment="1" applyProtection="1">
      <alignment horizontal="center"/>
      <protection/>
    </xf>
    <xf numFmtId="166" fontId="1" fillId="0" borderId="18" xfId="34" applyNumberFormat="1" applyFont="1" applyBorder="1" applyAlignment="1" applyProtection="1">
      <alignment horizontal="center"/>
      <protection/>
    </xf>
    <xf numFmtId="168" fontId="1" fillId="0" borderId="18" xfId="0" applyNumberFormat="1" applyFont="1" applyBorder="1" applyAlignment="1" applyProtection="1">
      <alignment horizontal="center" wrapText="1"/>
      <protection/>
    </xf>
    <xf numFmtId="0" fontId="0" fillId="33" borderId="18" xfId="0" applyFont="1" applyFill="1" applyBorder="1" applyAlignment="1" applyProtection="1">
      <alignment horizontal="center"/>
      <protection locked="0"/>
    </xf>
    <xf numFmtId="0" fontId="0" fillId="33" borderId="20" xfId="0" applyFont="1" applyFill="1" applyBorder="1" applyAlignment="1" applyProtection="1">
      <alignment horizontal="center"/>
      <protection locked="0"/>
    </xf>
    <xf numFmtId="1" fontId="0" fillId="0" borderId="20" xfId="0" applyNumberFormat="1" applyFont="1" applyBorder="1" applyAlignment="1" applyProtection="1">
      <alignment horizontal="center"/>
      <protection/>
    </xf>
    <xf numFmtId="184" fontId="1" fillId="0" borderId="16" xfId="34" applyNumberFormat="1" applyFont="1" applyBorder="1" applyAlignment="1" applyProtection="1">
      <alignment horizontal="center"/>
      <protection/>
    </xf>
    <xf numFmtId="168" fontId="1" fillId="0" borderId="16" xfId="0" applyNumberFormat="1" applyFont="1" applyBorder="1" applyAlignment="1" applyProtection="1">
      <alignment horizontal="center"/>
      <protection/>
    </xf>
    <xf numFmtId="0" fontId="1" fillId="0" borderId="21" xfId="0" applyFont="1" applyBorder="1" applyAlignment="1" applyProtection="1">
      <alignment/>
      <protection/>
    </xf>
    <xf numFmtId="0" fontId="1" fillId="0" borderId="22" xfId="0" applyFont="1" applyBorder="1" applyAlignment="1" applyProtection="1">
      <alignment horizontal="center" wrapText="1"/>
      <protection/>
    </xf>
    <xf numFmtId="166" fontId="1" fillId="0" borderId="22" xfId="34" applyNumberFormat="1" applyFont="1" applyBorder="1" applyAlignment="1" applyProtection="1">
      <alignment horizontal="center"/>
      <protection/>
    </xf>
    <xf numFmtId="168" fontId="1" fillId="0" borderId="22" xfId="0" applyNumberFormat="1" applyFont="1" applyBorder="1" applyAlignment="1" applyProtection="1">
      <alignment horizontal="center" wrapText="1"/>
      <protection/>
    </xf>
    <xf numFmtId="168" fontId="1" fillId="0" borderId="23" xfId="0" applyNumberFormat="1" applyFont="1" applyBorder="1" applyAlignment="1" applyProtection="1">
      <alignment horizontal="center" wrapText="1"/>
      <protection/>
    </xf>
    <xf numFmtId="0" fontId="1" fillId="0" borderId="15" xfId="0" applyFont="1" applyFill="1" applyBorder="1" applyAlignment="1" applyProtection="1">
      <alignment/>
      <protection/>
    </xf>
    <xf numFmtId="0" fontId="1" fillId="0" borderId="24" xfId="0" applyFont="1" applyBorder="1" applyAlignment="1" applyProtection="1">
      <alignment/>
      <protection locked="0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0" xfId="0" applyFont="1" applyBorder="1" applyAlignment="1" applyProtection="1">
      <alignment/>
      <protection locked="0"/>
    </xf>
    <xf numFmtId="0" fontId="0" fillId="0" borderId="0" xfId="0" applyFont="1" applyBorder="1" applyAlignment="1" applyProtection="1">
      <alignment horizontal="center"/>
      <protection locked="0"/>
    </xf>
    <xf numFmtId="166" fontId="0" fillId="0" borderId="0" xfId="34" applyNumberFormat="1" applyFont="1" applyBorder="1" applyAlignment="1" applyProtection="1">
      <alignment horizontal="center"/>
      <protection locked="0"/>
    </xf>
    <xf numFmtId="0" fontId="1" fillId="0" borderId="24" xfId="0" applyFont="1" applyBorder="1" applyAlignment="1" applyProtection="1">
      <alignment horizontal="left"/>
      <protection locked="0"/>
    </xf>
    <xf numFmtId="0" fontId="1" fillId="0" borderId="25" xfId="0" applyFont="1" applyFill="1" applyBorder="1" applyAlignment="1" applyProtection="1">
      <alignment/>
      <protection locked="0"/>
    </xf>
    <xf numFmtId="166" fontId="1" fillId="0" borderId="26" xfId="34" applyNumberFormat="1" applyFont="1" applyBorder="1" applyAlignment="1" applyProtection="1">
      <alignment horizontal="center" wrapText="1"/>
      <protection locked="0"/>
    </xf>
    <xf numFmtId="0" fontId="1" fillId="0" borderId="27" xfId="0" applyFont="1" applyBorder="1" applyAlignment="1" applyProtection="1">
      <alignment horizontal="center" wrapText="1"/>
      <protection locked="0"/>
    </xf>
    <xf numFmtId="2" fontId="0" fillId="0" borderId="0" xfId="0" applyNumberFormat="1" applyFont="1" applyBorder="1" applyAlignment="1">
      <alignment/>
    </xf>
    <xf numFmtId="49" fontId="0" fillId="0" borderId="18" xfId="34" applyNumberFormat="1" applyFont="1" applyBorder="1" applyAlignment="1" applyProtection="1">
      <alignment horizontal="center"/>
      <protection/>
    </xf>
    <xf numFmtId="168" fontId="0" fillId="0" borderId="18" xfId="34" applyNumberFormat="1" applyFont="1" applyBorder="1" applyAlignment="1" applyProtection="1">
      <alignment horizontal="center"/>
      <protection/>
    </xf>
    <xf numFmtId="2" fontId="1" fillId="0" borderId="18" xfId="34" applyNumberFormat="1" applyFont="1" applyBorder="1" applyAlignment="1" applyProtection="1">
      <alignment horizontal="center"/>
      <protection/>
    </xf>
    <xf numFmtId="0" fontId="0" fillId="0" borderId="28" xfId="0" applyFont="1" applyBorder="1" applyAlignment="1" applyProtection="1">
      <alignment/>
      <protection/>
    </xf>
    <xf numFmtId="1" fontId="0" fillId="0" borderId="29" xfId="34" applyNumberFormat="1" applyFont="1" applyBorder="1" applyAlignment="1" applyProtection="1">
      <alignment horizontal="center" wrapText="1"/>
      <protection locked="0"/>
    </xf>
    <xf numFmtId="168" fontId="0" fillId="0" borderId="30" xfId="0" applyNumberFormat="1" applyFont="1" applyBorder="1" applyAlignment="1" applyProtection="1">
      <alignment horizontal="center" wrapText="1"/>
      <protection locked="0"/>
    </xf>
    <xf numFmtId="1" fontId="0" fillId="0" borderId="18" xfId="34" applyNumberFormat="1" applyFont="1" applyBorder="1" applyAlignment="1" applyProtection="1">
      <alignment horizontal="center" wrapText="1"/>
      <protection locked="0"/>
    </xf>
    <xf numFmtId="168" fontId="0" fillId="0" borderId="19" xfId="0" applyNumberFormat="1" applyFont="1" applyBorder="1" applyAlignment="1" applyProtection="1">
      <alignment horizontal="center" wrapText="1"/>
      <protection locked="0"/>
    </xf>
    <xf numFmtId="0" fontId="0" fillId="0" borderId="31" xfId="0" applyFont="1" applyFill="1" applyBorder="1" applyAlignment="1" applyProtection="1">
      <alignment/>
      <protection locked="0"/>
    </xf>
    <xf numFmtId="0" fontId="0" fillId="0" borderId="18" xfId="0" applyFont="1" applyFill="1" applyBorder="1" applyAlignment="1" applyProtection="1">
      <alignment/>
      <protection locked="0"/>
    </xf>
    <xf numFmtId="168" fontId="0" fillId="0" borderId="18" xfId="0" applyNumberFormat="1" applyFont="1" applyBorder="1" applyAlignment="1" applyProtection="1">
      <alignment horizontal="center" wrapText="1"/>
      <protection locked="0"/>
    </xf>
    <xf numFmtId="168" fontId="0" fillId="0" borderId="32" xfId="0" applyNumberFormat="1" applyFont="1" applyBorder="1" applyAlignment="1" applyProtection="1">
      <alignment horizontal="center" wrapText="1"/>
      <protection locked="0"/>
    </xf>
    <xf numFmtId="2" fontId="0" fillId="0" borderId="18" xfId="34" applyNumberFormat="1" applyFont="1" applyBorder="1" applyAlignment="1" applyProtection="1">
      <alignment horizontal="center"/>
      <protection/>
    </xf>
    <xf numFmtId="2" fontId="1" fillId="0" borderId="16" xfId="34" applyNumberFormat="1" applyFont="1" applyBorder="1" applyAlignment="1" applyProtection="1">
      <alignment horizontal="center"/>
      <protection/>
    </xf>
    <xf numFmtId="0" fontId="0" fillId="0" borderId="33" xfId="0" applyFont="1" applyFill="1" applyBorder="1" applyAlignment="1" applyProtection="1">
      <alignment horizontal="center"/>
      <protection locked="0"/>
    </xf>
    <xf numFmtId="0" fontId="0" fillId="0" borderId="34" xfId="0" applyFont="1" applyFill="1" applyBorder="1" applyAlignment="1" applyProtection="1">
      <alignment horizontal="center"/>
      <protection locked="0"/>
    </xf>
    <xf numFmtId="0" fontId="0" fillId="0" borderId="35" xfId="0" applyFont="1" applyFill="1" applyBorder="1" applyAlignment="1" applyProtection="1">
      <alignment horizontal="center"/>
      <protection locked="0"/>
    </xf>
    <xf numFmtId="0" fontId="1" fillId="0" borderId="36" xfId="0" applyFont="1" applyFill="1" applyBorder="1" applyAlignment="1" applyProtection="1">
      <alignment horizontal="left"/>
      <protection locked="0"/>
    </xf>
    <xf numFmtId="0" fontId="1" fillId="0" borderId="37" xfId="0" applyFont="1" applyFill="1" applyBorder="1" applyAlignment="1" applyProtection="1">
      <alignment horizontal="left"/>
      <protection locked="0"/>
    </xf>
    <xf numFmtId="0" fontId="1" fillId="0" borderId="38" xfId="0" applyFont="1" applyFill="1" applyBorder="1" applyAlignment="1" applyProtection="1">
      <alignment horizontal="left"/>
      <protection locked="0"/>
    </xf>
    <xf numFmtId="0" fontId="1" fillId="0" borderId="25" xfId="0" applyFont="1" applyBorder="1" applyAlignment="1" applyProtection="1">
      <alignment horizontal="center"/>
      <protection locked="0"/>
    </xf>
    <xf numFmtId="0" fontId="0" fillId="0" borderId="26" xfId="0" applyFont="1" applyBorder="1" applyAlignment="1" applyProtection="1">
      <alignment horizontal="center"/>
      <protection locked="0"/>
    </xf>
    <xf numFmtId="0" fontId="0" fillId="0" borderId="27" xfId="0" applyFont="1" applyBorder="1" applyAlignment="1" applyProtection="1">
      <alignment horizontal="center"/>
      <protection locked="0"/>
    </xf>
    <xf numFmtId="0" fontId="1" fillId="0" borderId="26" xfId="0" applyFont="1" applyBorder="1" applyAlignment="1" applyProtection="1">
      <alignment horizontal="center" wrapText="1"/>
      <protection locked="0"/>
    </xf>
    <xf numFmtId="0" fontId="1" fillId="0" borderId="26" xfId="0" applyFont="1" applyBorder="1" applyAlignment="1" applyProtection="1">
      <alignment/>
      <protection locked="0"/>
    </xf>
    <xf numFmtId="0" fontId="0" fillId="0" borderId="39" xfId="0" applyFont="1" applyFill="1" applyBorder="1" applyAlignment="1" applyProtection="1">
      <alignment horizontal="center"/>
      <protection locked="0"/>
    </xf>
    <xf numFmtId="0" fontId="0" fillId="0" borderId="40" xfId="0" applyFont="1" applyFill="1" applyBorder="1" applyAlignment="1" applyProtection="1">
      <alignment horizontal="center"/>
      <protection locked="0"/>
    </xf>
    <xf numFmtId="0" fontId="0" fillId="0" borderId="41" xfId="0" applyFont="1" applyFill="1" applyBorder="1" applyAlignment="1" applyProtection="1">
      <alignment horizontal="center"/>
      <protection locked="0"/>
    </xf>
    <xf numFmtId="0" fontId="0" fillId="0" borderId="33" xfId="0" applyFont="1" applyBorder="1" applyAlignment="1" applyProtection="1">
      <alignment horizontal="center" wrapText="1"/>
      <protection locked="0"/>
    </xf>
    <xf numFmtId="0" fontId="1" fillId="0" borderId="34" xfId="0" applyFont="1" applyBorder="1" applyAlignment="1" applyProtection="1">
      <alignment horizontal="center" wrapText="1"/>
      <protection locked="0"/>
    </xf>
    <xf numFmtId="0" fontId="1" fillId="0" borderId="35" xfId="0" applyFont="1" applyBorder="1" applyAlignment="1" applyProtection="1">
      <alignment horizontal="center" wrapText="1"/>
      <protection locked="0"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zoomScale="120" zoomScaleNormal="120" zoomScaleSheetLayoutView="100" workbookViewId="0" topLeftCell="A1">
      <selection activeCell="B30" sqref="B30:E30"/>
    </sheetView>
  </sheetViews>
  <sheetFormatPr defaultColWidth="9.00390625" defaultRowHeight="12.75"/>
  <cols>
    <col min="1" max="1" width="36.25390625" style="11" customWidth="1"/>
    <col min="2" max="2" width="18.875" style="11" customWidth="1"/>
    <col min="3" max="3" width="8.375" style="11" hidden="1" customWidth="1"/>
    <col min="4" max="4" width="13.625" style="12" customWidth="1"/>
    <col min="5" max="5" width="14.75390625" style="23" customWidth="1"/>
    <col min="6" max="6" width="14.875" style="12" customWidth="1"/>
    <col min="7" max="7" width="13.625" style="12" customWidth="1"/>
    <col min="8" max="8" width="13.00390625" style="11" customWidth="1"/>
    <col min="9" max="9" width="9.125" style="16" customWidth="1"/>
    <col min="10" max="16384" width="9.125" style="11" customWidth="1"/>
  </cols>
  <sheetData>
    <row r="1" spans="1:9" ht="12.75">
      <c r="A1" s="52" t="s">
        <v>32</v>
      </c>
      <c r="B1" s="4"/>
      <c r="C1" s="4"/>
      <c r="D1" s="4"/>
      <c r="E1" s="22"/>
      <c r="F1" s="4"/>
      <c r="G1" s="10"/>
      <c r="H1" s="10"/>
      <c r="I1" s="15"/>
    </row>
    <row r="2" spans="1:9" ht="13.5" thickBot="1">
      <c r="A2" s="4"/>
      <c r="B2" s="4"/>
      <c r="C2" s="4"/>
      <c r="D2" s="4"/>
      <c r="E2" s="22"/>
      <c r="F2" s="4"/>
      <c r="G2" s="10"/>
      <c r="H2" s="10"/>
      <c r="I2" s="15"/>
    </row>
    <row r="3" spans="1:9" ht="12.75">
      <c r="A3" s="56" t="s">
        <v>33</v>
      </c>
      <c r="B3" s="7"/>
      <c r="C3" s="7"/>
      <c r="D3" s="5"/>
      <c r="E3" s="14"/>
      <c r="F3" s="5"/>
      <c r="G3" s="9"/>
      <c r="H3" s="19"/>
      <c r="I3" s="15"/>
    </row>
    <row r="4" spans="1:10" ht="38.25">
      <c r="A4" s="25" t="s">
        <v>0</v>
      </c>
      <c r="B4" s="32" t="s">
        <v>1</v>
      </c>
      <c r="C4" s="32"/>
      <c r="D4" s="63" t="s">
        <v>2</v>
      </c>
      <c r="E4" s="32" t="s">
        <v>3</v>
      </c>
      <c r="F4" s="39" t="s">
        <v>15</v>
      </c>
      <c r="G4" s="32" t="s">
        <v>9</v>
      </c>
      <c r="H4" s="33" t="s">
        <v>15</v>
      </c>
      <c r="I4" s="10"/>
      <c r="J4" s="10"/>
    </row>
    <row r="5" spans="1:9" ht="12.75">
      <c r="A5" s="26" t="s">
        <v>4</v>
      </c>
      <c r="B5" s="40">
        <v>555</v>
      </c>
      <c r="C5" s="40">
        <f>B5+0.0001</f>
        <v>555.0001</v>
      </c>
      <c r="D5" s="73">
        <f>ROUND(B5*100/$B$19,2)</f>
        <v>36.95</v>
      </c>
      <c r="E5" s="40">
        <v>1</v>
      </c>
      <c r="F5" s="37">
        <f>E5*100/C5</f>
        <v>0.1801801477152887</v>
      </c>
      <c r="G5" s="34">
        <f>B5-E5</f>
        <v>554</v>
      </c>
      <c r="H5" s="35">
        <f>100-ROUND(F5,1)</f>
        <v>99.8</v>
      </c>
      <c r="I5" s="11"/>
    </row>
    <row r="6" spans="1:9" ht="12.75">
      <c r="A6" s="26" t="s">
        <v>5</v>
      </c>
      <c r="B6" s="40">
        <v>0</v>
      </c>
      <c r="C6" s="40">
        <f aca="true" t="shared" si="0" ref="C6:C19">B6+0.0001</f>
        <v>0.0001</v>
      </c>
      <c r="D6" s="73">
        <f aca="true" t="shared" si="1" ref="D6:D18">ROUND(B6*100/$B$19,2)</f>
        <v>0</v>
      </c>
      <c r="E6" s="40">
        <v>0</v>
      </c>
      <c r="F6" s="37">
        <f>E6*100/C6</f>
        <v>0</v>
      </c>
      <c r="G6" s="34">
        <f aca="true" t="shared" si="2" ref="G6:G19">B6-E6</f>
        <v>0</v>
      </c>
      <c r="H6" s="35">
        <v>0</v>
      </c>
      <c r="I6" s="11"/>
    </row>
    <row r="7" spans="1:9" ht="12.75">
      <c r="A7" s="26" t="s">
        <v>6</v>
      </c>
      <c r="B7" s="40">
        <v>0</v>
      </c>
      <c r="C7" s="40">
        <f t="shared" si="0"/>
        <v>0.0001</v>
      </c>
      <c r="D7" s="73">
        <f t="shared" si="1"/>
        <v>0</v>
      </c>
      <c r="E7" s="40">
        <v>0</v>
      </c>
      <c r="F7" s="37">
        <f>E7*100/C7</f>
        <v>0</v>
      </c>
      <c r="G7" s="34">
        <f t="shared" si="2"/>
        <v>0</v>
      </c>
      <c r="H7" s="35">
        <v>0</v>
      </c>
      <c r="I7" s="11"/>
    </row>
    <row r="8" spans="1:9" ht="12.75">
      <c r="A8" s="26" t="s">
        <v>7</v>
      </c>
      <c r="B8" s="40">
        <v>42</v>
      </c>
      <c r="C8" s="40">
        <f t="shared" si="0"/>
        <v>42.0001</v>
      </c>
      <c r="D8" s="73">
        <f t="shared" si="1"/>
        <v>2.8</v>
      </c>
      <c r="E8" s="40">
        <v>0</v>
      </c>
      <c r="F8" s="37">
        <f>E8*100/C8</f>
        <v>0</v>
      </c>
      <c r="G8" s="34">
        <f>B8-E8</f>
        <v>42</v>
      </c>
      <c r="H8" s="35">
        <v>100</v>
      </c>
      <c r="I8" s="11"/>
    </row>
    <row r="9" spans="1:9" ht="12.75">
      <c r="A9" s="26" t="s">
        <v>10</v>
      </c>
      <c r="B9" s="40">
        <v>715</v>
      </c>
      <c r="C9" s="40">
        <f t="shared" si="0"/>
        <v>715.0001</v>
      </c>
      <c r="D9" s="73">
        <f t="shared" si="1"/>
        <v>47.6</v>
      </c>
      <c r="E9" s="40">
        <v>5</v>
      </c>
      <c r="F9" s="37">
        <f>E9*100/C9</f>
        <v>0.6993006014964194</v>
      </c>
      <c r="G9" s="34">
        <f t="shared" si="2"/>
        <v>710</v>
      </c>
      <c r="H9" s="35">
        <f>100-ROUND(F9,1)</f>
        <v>99.3</v>
      </c>
      <c r="I9" s="11"/>
    </row>
    <row r="10" spans="1:9" ht="12.75">
      <c r="A10" s="26" t="s">
        <v>17</v>
      </c>
      <c r="B10" s="40">
        <v>0</v>
      </c>
      <c r="C10" s="40">
        <f t="shared" si="0"/>
        <v>0.0001</v>
      </c>
      <c r="D10" s="73">
        <f t="shared" si="1"/>
        <v>0</v>
      </c>
      <c r="E10" s="40">
        <v>0</v>
      </c>
      <c r="F10" s="37">
        <f aca="true" t="shared" si="3" ref="F10:F18">E10*100/C10</f>
        <v>0</v>
      </c>
      <c r="G10" s="34">
        <f t="shared" si="2"/>
        <v>0</v>
      </c>
      <c r="H10" s="35">
        <v>0</v>
      </c>
      <c r="I10" s="11"/>
    </row>
    <row r="11" spans="1:9" ht="12.75">
      <c r="A11" s="27" t="s">
        <v>20</v>
      </c>
      <c r="B11" s="41">
        <v>0</v>
      </c>
      <c r="C11" s="40">
        <f t="shared" si="0"/>
        <v>0.0001</v>
      </c>
      <c r="D11" s="73">
        <f t="shared" si="1"/>
        <v>0</v>
      </c>
      <c r="E11" s="40">
        <v>0</v>
      </c>
      <c r="F11" s="37">
        <f t="shared" si="3"/>
        <v>0</v>
      </c>
      <c r="G11" s="34">
        <f t="shared" si="2"/>
        <v>0</v>
      </c>
      <c r="H11" s="35">
        <v>0</v>
      </c>
      <c r="I11" s="11"/>
    </row>
    <row r="12" spans="1:9" ht="12.75">
      <c r="A12" s="27" t="s">
        <v>21</v>
      </c>
      <c r="B12" s="41">
        <v>0</v>
      </c>
      <c r="C12" s="40">
        <f t="shared" si="0"/>
        <v>0.0001</v>
      </c>
      <c r="D12" s="73">
        <f t="shared" si="1"/>
        <v>0</v>
      </c>
      <c r="E12" s="40">
        <v>0</v>
      </c>
      <c r="F12" s="37">
        <f t="shared" si="3"/>
        <v>0</v>
      </c>
      <c r="G12" s="34">
        <f t="shared" si="2"/>
        <v>0</v>
      </c>
      <c r="H12" s="35">
        <v>0</v>
      </c>
      <c r="I12" s="11"/>
    </row>
    <row r="13" spans="1:9" ht="12.75">
      <c r="A13" s="27" t="s">
        <v>22</v>
      </c>
      <c r="B13" s="41">
        <v>0</v>
      </c>
      <c r="C13" s="40">
        <f t="shared" si="0"/>
        <v>0.0001</v>
      </c>
      <c r="D13" s="73">
        <f t="shared" si="1"/>
        <v>0</v>
      </c>
      <c r="E13" s="40">
        <v>0</v>
      </c>
      <c r="F13" s="37">
        <f t="shared" si="3"/>
        <v>0</v>
      </c>
      <c r="G13" s="34">
        <f t="shared" si="2"/>
        <v>0</v>
      </c>
      <c r="H13" s="35">
        <v>0</v>
      </c>
      <c r="I13" s="11"/>
    </row>
    <row r="14" spans="1:9" ht="12.75">
      <c r="A14" s="27" t="s">
        <v>23</v>
      </c>
      <c r="B14" s="41">
        <v>0</v>
      </c>
      <c r="C14" s="40">
        <f t="shared" si="0"/>
        <v>0.0001</v>
      </c>
      <c r="D14" s="73">
        <f t="shared" si="1"/>
        <v>0</v>
      </c>
      <c r="E14" s="40">
        <v>0</v>
      </c>
      <c r="F14" s="37">
        <f t="shared" si="3"/>
        <v>0</v>
      </c>
      <c r="G14" s="34">
        <f t="shared" si="2"/>
        <v>0</v>
      </c>
      <c r="H14" s="35">
        <v>0</v>
      </c>
      <c r="I14" s="11"/>
    </row>
    <row r="15" spans="1:9" ht="12.75">
      <c r="A15" s="27" t="s">
        <v>16</v>
      </c>
      <c r="B15" s="41">
        <v>168</v>
      </c>
      <c r="C15" s="40">
        <f t="shared" si="0"/>
        <v>168.0001</v>
      </c>
      <c r="D15" s="73">
        <f t="shared" si="1"/>
        <v>11.19</v>
      </c>
      <c r="E15" s="40">
        <v>1</v>
      </c>
      <c r="F15" s="37">
        <f t="shared" si="3"/>
        <v>0.5952377409299161</v>
      </c>
      <c r="G15" s="34">
        <f t="shared" si="2"/>
        <v>167</v>
      </c>
      <c r="H15" s="35">
        <f>100-ROUND(F15,1)</f>
        <v>99.4</v>
      </c>
      <c r="I15" s="11"/>
    </row>
    <row r="16" spans="1:9" ht="12.75">
      <c r="A16" s="27" t="s">
        <v>24</v>
      </c>
      <c r="B16" s="41">
        <v>22</v>
      </c>
      <c r="C16" s="40">
        <f t="shared" si="0"/>
        <v>22.0001</v>
      </c>
      <c r="D16" s="73">
        <f t="shared" si="1"/>
        <v>1.46</v>
      </c>
      <c r="E16" s="40">
        <v>0</v>
      </c>
      <c r="F16" s="37">
        <f t="shared" si="3"/>
        <v>0</v>
      </c>
      <c r="G16" s="36">
        <f>B16-E16</f>
        <v>22</v>
      </c>
      <c r="H16" s="35">
        <v>100</v>
      </c>
      <c r="I16" s="11"/>
    </row>
    <row r="17" spans="1:9" ht="12.75">
      <c r="A17" s="27" t="s">
        <v>25</v>
      </c>
      <c r="B17" s="41">
        <v>0</v>
      </c>
      <c r="C17" s="40">
        <f t="shared" si="0"/>
        <v>0.0001</v>
      </c>
      <c r="D17" s="73">
        <f t="shared" si="1"/>
        <v>0</v>
      </c>
      <c r="E17" s="40">
        <v>0</v>
      </c>
      <c r="F17" s="37">
        <f t="shared" si="3"/>
        <v>0</v>
      </c>
      <c r="G17" s="36">
        <f t="shared" si="2"/>
        <v>0</v>
      </c>
      <c r="H17" s="35">
        <v>0</v>
      </c>
      <c r="I17" s="11"/>
    </row>
    <row r="18" spans="1:9" ht="12.75">
      <c r="A18" s="27" t="s">
        <v>26</v>
      </c>
      <c r="B18" s="41">
        <v>0</v>
      </c>
      <c r="C18" s="40">
        <f t="shared" si="0"/>
        <v>0.0001</v>
      </c>
      <c r="D18" s="73">
        <f t="shared" si="1"/>
        <v>0</v>
      </c>
      <c r="E18" s="40">
        <v>0</v>
      </c>
      <c r="F18" s="37">
        <f t="shared" si="3"/>
        <v>0</v>
      </c>
      <c r="G18" s="36">
        <f>B18-E18</f>
        <v>0</v>
      </c>
      <c r="H18" s="35">
        <v>0</v>
      </c>
      <c r="I18" s="11"/>
    </row>
    <row r="19" spans="1:9" ht="13.5" thickBot="1">
      <c r="A19" s="28" t="s">
        <v>8</v>
      </c>
      <c r="B19" s="29">
        <f>SUM(B5:B18)</f>
        <v>1502</v>
      </c>
      <c r="C19" s="40">
        <f t="shared" si="0"/>
        <v>1502.0001</v>
      </c>
      <c r="D19" s="74">
        <v>100</v>
      </c>
      <c r="E19" s="29">
        <f>SUM(E5:E18)</f>
        <v>7</v>
      </c>
      <c r="F19" s="30">
        <f>E19*100/B19</f>
        <v>0.46604527296937415</v>
      </c>
      <c r="G19" s="29">
        <f t="shared" si="2"/>
        <v>1495</v>
      </c>
      <c r="H19" s="31">
        <f>100-ROUND(F19,1)</f>
        <v>99.5</v>
      </c>
      <c r="I19" s="11"/>
    </row>
    <row r="20" spans="1:9" ht="13.5" thickBot="1">
      <c r="A20" s="1"/>
      <c r="B20" s="1"/>
      <c r="C20" s="1"/>
      <c r="D20" s="2"/>
      <c r="E20" s="22"/>
      <c r="F20" s="2"/>
      <c r="G20" s="3"/>
      <c r="H20" s="2"/>
      <c r="I20" s="17"/>
    </row>
    <row r="21" spans="1:8" ht="12.75">
      <c r="A21" s="51" t="s">
        <v>34</v>
      </c>
      <c r="B21" s="21"/>
      <c r="C21" s="21"/>
      <c r="D21" s="6"/>
      <c r="E21" s="14"/>
      <c r="F21" s="6"/>
      <c r="G21" s="13"/>
      <c r="H21" s="20"/>
    </row>
    <row r="22" spans="1:9" ht="38.25">
      <c r="A22" s="25" t="s">
        <v>0</v>
      </c>
      <c r="B22" s="32" t="s">
        <v>1</v>
      </c>
      <c r="C22" s="32"/>
      <c r="D22" s="38" t="s">
        <v>2</v>
      </c>
      <c r="E22" s="32" t="s">
        <v>3</v>
      </c>
      <c r="F22" s="39" t="s">
        <v>15</v>
      </c>
      <c r="G22" s="32" t="s">
        <v>9</v>
      </c>
      <c r="H22" s="33" t="s">
        <v>15</v>
      </c>
      <c r="I22" s="11"/>
    </row>
    <row r="23" spans="1:9" ht="12.75">
      <c r="A23" s="26" t="s">
        <v>19</v>
      </c>
      <c r="B23" s="34">
        <f>B5+B6+B7+B8</f>
        <v>597</v>
      </c>
      <c r="C23" s="40">
        <f>B23+0.0001</f>
        <v>597.0001</v>
      </c>
      <c r="D23" s="73">
        <f>ROUND(B23*100/$B$34,2)</f>
        <v>39.75</v>
      </c>
      <c r="E23" s="34">
        <f>E5+E6+E7+E8</f>
        <v>1</v>
      </c>
      <c r="F23" s="37">
        <f>E23*100/C23</f>
        <v>0.16750415954704195</v>
      </c>
      <c r="G23" s="34">
        <f aca="true" t="shared" si="4" ref="G23:G34">B23-E23</f>
        <v>596</v>
      </c>
      <c r="H23" s="35">
        <f>100-ROUND(F23,1)</f>
        <v>99.8</v>
      </c>
      <c r="I23" s="11"/>
    </row>
    <row r="24" spans="1:9" ht="12.75">
      <c r="A24" s="26" t="s">
        <v>10</v>
      </c>
      <c r="B24" s="34">
        <f aca="true" t="shared" si="5" ref="B24:B33">B9</f>
        <v>715</v>
      </c>
      <c r="C24" s="40">
        <f aca="true" t="shared" si="6" ref="C24:C34">B24+0.0001</f>
        <v>715.0001</v>
      </c>
      <c r="D24" s="73">
        <f>ROUND(B24*100/$B$34,2)</f>
        <v>47.6</v>
      </c>
      <c r="E24" s="34">
        <f>E6+E7+E8+E9</f>
        <v>5</v>
      </c>
      <c r="F24" s="37">
        <f>E24*100/C24</f>
        <v>0.6993006014964194</v>
      </c>
      <c r="G24" s="34">
        <f t="shared" si="4"/>
        <v>710</v>
      </c>
      <c r="H24" s="35">
        <f>100-ROUND(F24,1)</f>
        <v>99.3</v>
      </c>
      <c r="I24" s="11"/>
    </row>
    <row r="25" spans="1:9" ht="12.75">
      <c r="A25" s="26" t="s">
        <v>17</v>
      </c>
      <c r="B25" s="34">
        <v>0</v>
      </c>
      <c r="C25" s="40">
        <f t="shared" si="6"/>
        <v>0.0001</v>
      </c>
      <c r="D25" s="73">
        <f aca="true" t="shared" si="7" ref="D25:D33">ROUND(B25*100/$B$34,2)</f>
        <v>0</v>
      </c>
      <c r="E25" s="34">
        <f>E10</f>
        <v>0</v>
      </c>
      <c r="F25" s="37">
        <f>E25*100/C25</f>
        <v>0</v>
      </c>
      <c r="G25" s="34">
        <f t="shared" si="4"/>
        <v>0</v>
      </c>
      <c r="H25" s="35">
        <v>0</v>
      </c>
      <c r="I25" s="11"/>
    </row>
    <row r="26" spans="1:9" ht="12.75">
      <c r="A26" s="27" t="s">
        <v>20</v>
      </c>
      <c r="B26" s="34">
        <f t="shared" si="5"/>
        <v>0</v>
      </c>
      <c r="C26" s="40">
        <f t="shared" si="6"/>
        <v>0.0001</v>
      </c>
      <c r="D26" s="73">
        <f t="shared" si="7"/>
        <v>0</v>
      </c>
      <c r="E26" s="34">
        <f>E11</f>
        <v>0</v>
      </c>
      <c r="F26" s="62">
        <f>E26*100/C26</f>
        <v>0</v>
      </c>
      <c r="G26" s="34">
        <f t="shared" si="4"/>
        <v>0</v>
      </c>
      <c r="H26" s="35">
        <v>0</v>
      </c>
      <c r="I26" s="11"/>
    </row>
    <row r="27" spans="1:9" ht="12.75">
      <c r="A27" s="27" t="s">
        <v>21</v>
      </c>
      <c r="B27" s="36">
        <f t="shared" si="5"/>
        <v>0</v>
      </c>
      <c r="C27" s="40">
        <f t="shared" si="6"/>
        <v>0.0001</v>
      </c>
      <c r="D27" s="73">
        <f t="shared" si="7"/>
        <v>0</v>
      </c>
      <c r="E27" s="34">
        <v>0</v>
      </c>
      <c r="F27" s="61" t="s">
        <v>27</v>
      </c>
      <c r="G27" s="36">
        <v>0</v>
      </c>
      <c r="H27" s="35">
        <v>0</v>
      </c>
      <c r="I27" s="11"/>
    </row>
    <row r="28" spans="1:9" ht="12.75">
      <c r="A28" s="27" t="s">
        <v>22</v>
      </c>
      <c r="B28" s="36">
        <v>0</v>
      </c>
      <c r="C28" s="40">
        <f t="shared" si="6"/>
        <v>0.0001</v>
      </c>
      <c r="D28" s="73">
        <f t="shared" si="7"/>
        <v>0</v>
      </c>
      <c r="E28" s="34">
        <v>0</v>
      </c>
      <c r="F28" s="62">
        <v>0</v>
      </c>
      <c r="G28" s="36">
        <v>0</v>
      </c>
      <c r="H28" s="35">
        <v>0</v>
      </c>
      <c r="I28" s="11"/>
    </row>
    <row r="29" spans="1:9" ht="12.75">
      <c r="A29" s="27" t="s">
        <v>23</v>
      </c>
      <c r="B29" s="36">
        <f t="shared" si="5"/>
        <v>0</v>
      </c>
      <c r="C29" s="40">
        <f t="shared" si="6"/>
        <v>0.0001</v>
      </c>
      <c r="D29" s="73">
        <f t="shared" si="7"/>
        <v>0</v>
      </c>
      <c r="E29" s="34">
        <v>0</v>
      </c>
      <c r="F29" s="62">
        <v>0</v>
      </c>
      <c r="G29" s="36">
        <v>0</v>
      </c>
      <c r="H29" s="35">
        <v>0</v>
      </c>
      <c r="I29" s="11"/>
    </row>
    <row r="30" spans="1:9" ht="12.75">
      <c r="A30" s="27" t="s">
        <v>16</v>
      </c>
      <c r="B30" s="36">
        <f t="shared" si="5"/>
        <v>168</v>
      </c>
      <c r="C30" s="40">
        <f t="shared" si="6"/>
        <v>168.0001</v>
      </c>
      <c r="D30" s="73">
        <f t="shared" si="7"/>
        <v>11.19</v>
      </c>
      <c r="E30" s="34">
        <f>E15</f>
        <v>1</v>
      </c>
      <c r="F30" s="37">
        <f>E30*100/C30</f>
        <v>0.5952377409299161</v>
      </c>
      <c r="G30" s="36">
        <f>B30-E30</f>
        <v>167</v>
      </c>
      <c r="H30" s="35">
        <f>100-ROUND(F30,1)</f>
        <v>99.4</v>
      </c>
      <c r="I30" s="11"/>
    </row>
    <row r="31" spans="1:9" ht="12.75">
      <c r="A31" s="27" t="s">
        <v>24</v>
      </c>
      <c r="B31" s="36">
        <f t="shared" si="5"/>
        <v>22</v>
      </c>
      <c r="C31" s="40">
        <f t="shared" si="6"/>
        <v>22.0001</v>
      </c>
      <c r="D31" s="73">
        <f t="shared" si="7"/>
        <v>1.46</v>
      </c>
      <c r="E31" s="34">
        <f>E16</f>
        <v>0</v>
      </c>
      <c r="F31" s="62">
        <f>E31*100/C31</f>
        <v>0</v>
      </c>
      <c r="G31" s="42">
        <f t="shared" si="4"/>
        <v>22</v>
      </c>
      <c r="H31" s="35">
        <v>100</v>
      </c>
      <c r="I31" s="11"/>
    </row>
    <row r="32" spans="1:9" ht="12.75">
      <c r="A32" s="27" t="s">
        <v>25</v>
      </c>
      <c r="B32" s="36">
        <f t="shared" si="5"/>
        <v>0</v>
      </c>
      <c r="C32" s="40">
        <f t="shared" si="6"/>
        <v>0.0001</v>
      </c>
      <c r="D32" s="73">
        <f t="shared" si="7"/>
        <v>0</v>
      </c>
      <c r="E32" s="34">
        <f>E17</f>
        <v>0</v>
      </c>
      <c r="F32" s="62">
        <f>E32*100/C32</f>
        <v>0</v>
      </c>
      <c r="G32" s="42">
        <f t="shared" si="4"/>
        <v>0</v>
      </c>
      <c r="H32" s="35">
        <v>0</v>
      </c>
      <c r="I32" s="11"/>
    </row>
    <row r="33" spans="1:9" ht="12.75">
      <c r="A33" s="27" t="s">
        <v>26</v>
      </c>
      <c r="B33" s="36">
        <f t="shared" si="5"/>
        <v>0</v>
      </c>
      <c r="C33" s="40">
        <f t="shared" si="6"/>
        <v>0.0001</v>
      </c>
      <c r="D33" s="73">
        <f t="shared" si="7"/>
        <v>0</v>
      </c>
      <c r="E33" s="34">
        <f>E18</f>
        <v>0</v>
      </c>
      <c r="F33" s="62">
        <f>E33*100/C33</f>
        <v>0</v>
      </c>
      <c r="G33" s="42">
        <f>B33-E33</f>
        <v>0</v>
      </c>
      <c r="H33" s="35">
        <v>0</v>
      </c>
      <c r="I33" s="11"/>
    </row>
    <row r="34" spans="1:8" s="1" customFormat="1" ht="13.5" thickBot="1">
      <c r="A34" s="28" t="s">
        <v>8</v>
      </c>
      <c r="B34" s="29">
        <f>SUM(B23:B33)</f>
        <v>1502</v>
      </c>
      <c r="C34" s="40">
        <f t="shared" si="6"/>
        <v>1502.0001</v>
      </c>
      <c r="D34" s="74">
        <v>100</v>
      </c>
      <c r="E34" s="29">
        <f>SUM(E23:E33)</f>
        <v>7</v>
      </c>
      <c r="F34" s="44">
        <f>E34*100/B34</f>
        <v>0.46604527296937415</v>
      </c>
      <c r="G34" s="29">
        <f t="shared" si="4"/>
        <v>1495</v>
      </c>
      <c r="H34" s="31">
        <f>100-ROUND(F34,1)</f>
        <v>99.5</v>
      </c>
    </row>
    <row r="35" ht="13.5" thickBot="1"/>
    <row r="36" spans="1:9" ht="12.75">
      <c r="A36" s="78" t="s">
        <v>35</v>
      </c>
      <c r="B36" s="79"/>
      <c r="C36" s="79"/>
      <c r="D36" s="79"/>
      <c r="E36" s="79"/>
      <c r="F36" s="79"/>
      <c r="G36" s="79"/>
      <c r="H36" s="80"/>
      <c r="I36" s="24"/>
    </row>
    <row r="37" spans="1:9" ht="38.25">
      <c r="A37" s="45" t="s">
        <v>0</v>
      </c>
      <c r="B37" s="46" t="s">
        <v>1</v>
      </c>
      <c r="C37" s="46"/>
      <c r="D37" s="47" t="s">
        <v>2</v>
      </c>
      <c r="E37" s="46" t="s">
        <v>3</v>
      </c>
      <c r="F37" s="48" t="s">
        <v>15</v>
      </c>
      <c r="G37" s="46" t="s">
        <v>9</v>
      </c>
      <c r="H37" s="49" t="s">
        <v>15</v>
      </c>
      <c r="I37" s="11"/>
    </row>
    <row r="38" spans="1:9" ht="12.75">
      <c r="A38" s="26" t="s">
        <v>4</v>
      </c>
      <c r="B38" s="34">
        <f>B5</f>
        <v>555</v>
      </c>
      <c r="C38" s="40">
        <f>B38+0.0001</f>
        <v>555.0001</v>
      </c>
      <c r="D38" s="73">
        <f>ROUND(B38*100/$B$42,2)</f>
        <v>92.96</v>
      </c>
      <c r="E38" s="34">
        <f>E5</f>
        <v>1</v>
      </c>
      <c r="F38" s="37">
        <f>E38*100/C38</f>
        <v>0.1801801477152887</v>
      </c>
      <c r="G38" s="34">
        <f>B38-E38</f>
        <v>554</v>
      </c>
      <c r="H38" s="35">
        <f>100-ROUND(F38,1)</f>
        <v>99.8</v>
      </c>
      <c r="I38" s="60"/>
    </row>
    <row r="39" spans="1:9" ht="12.75">
      <c r="A39" s="26" t="s">
        <v>5</v>
      </c>
      <c r="B39" s="34">
        <f>B6</f>
        <v>0</v>
      </c>
      <c r="C39" s="40">
        <f>B39+0.0001</f>
        <v>0.0001</v>
      </c>
      <c r="D39" s="73">
        <f>ROUND(B39*100/$B$42,2)</f>
        <v>0</v>
      </c>
      <c r="E39" s="34">
        <f>E6</f>
        <v>0</v>
      </c>
      <c r="F39" s="37">
        <f>E39*100/C39</f>
        <v>0</v>
      </c>
      <c r="G39" s="34">
        <f>B39-E39</f>
        <v>0</v>
      </c>
      <c r="H39" s="35">
        <v>0</v>
      </c>
      <c r="I39" s="11"/>
    </row>
    <row r="40" spans="1:9" ht="12.75">
      <c r="A40" s="26" t="s">
        <v>6</v>
      </c>
      <c r="B40" s="34">
        <f>B7</f>
        <v>0</v>
      </c>
      <c r="C40" s="40">
        <f>B40+0.0001</f>
        <v>0.0001</v>
      </c>
      <c r="D40" s="73">
        <f>ROUND(B40*100/$B$42,2)</f>
        <v>0</v>
      </c>
      <c r="E40" s="34">
        <f>E7</f>
        <v>0</v>
      </c>
      <c r="F40" s="37">
        <f>E40*100/C40</f>
        <v>0</v>
      </c>
      <c r="G40" s="34">
        <f>B40-E40</f>
        <v>0</v>
      </c>
      <c r="H40" s="35">
        <v>0</v>
      </c>
      <c r="I40" s="11"/>
    </row>
    <row r="41" spans="1:9" ht="12.75">
      <c r="A41" s="26" t="s">
        <v>7</v>
      </c>
      <c r="B41" s="34">
        <f>B8</f>
        <v>42</v>
      </c>
      <c r="C41" s="40">
        <f>B41+0.0001</f>
        <v>42.0001</v>
      </c>
      <c r="D41" s="73">
        <f>ROUND(B41*100/$B$42,2)</f>
        <v>7.04</v>
      </c>
      <c r="E41" s="34">
        <f>E8</f>
        <v>0</v>
      </c>
      <c r="F41" s="37">
        <f>E41*100/C41</f>
        <v>0</v>
      </c>
      <c r="G41" s="34">
        <f>B41-E41</f>
        <v>42</v>
      </c>
      <c r="H41" s="35">
        <v>100</v>
      </c>
      <c r="I41" s="11"/>
    </row>
    <row r="42" spans="1:9" ht="13.5" thickBot="1">
      <c r="A42" s="50" t="s">
        <v>8</v>
      </c>
      <c r="B42" s="29">
        <f>SUM(B38:B41)</f>
        <v>597</v>
      </c>
      <c r="C42" s="40">
        <f>B42+0.0001</f>
        <v>597.0001</v>
      </c>
      <c r="D42" s="74">
        <f>SUM(D38:D41)</f>
        <v>100</v>
      </c>
      <c r="E42" s="29">
        <f>SUM(E38:E41)</f>
        <v>1</v>
      </c>
      <c r="F42" s="43">
        <f>E42*100/B42</f>
        <v>0.16750418760469013</v>
      </c>
      <c r="G42" s="29">
        <f>B42-E42</f>
        <v>596</v>
      </c>
      <c r="H42" s="31">
        <f>100-ROUND(F42,1)</f>
        <v>99.8</v>
      </c>
      <c r="I42" s="11"/>
    </row>
    <row r="43" spans="1:9" ht="12.75">
      <c r="A43" s="8"/>
      <c r="B43" s="8"/>
      <c r="C43" s="8"/>
      <c r="D43" s="2"/>
      <c r="E43" s="22"/>
      <c r="F43" s="2"/>
      <c r="G43" s="2"/>
      <c r="H43" s="2"/>
      <c r="I43" s="18"/>
    </row>
    <row r="44" spans="1:9" ht="12.75">
      <c r="A44" s="8"/>
      <c r="B44" s="8"/>
      <c r="C44" s="8"/>
      <c r="D44" s="2"/>
      <c r="E44" s="22"/>
      <c r="F44" s="2"/>
      <c r="G44" s="2"/>
      <c r="H44" s="2"/>
      <c r="I44" s="18"/>
    </row>
    <row r="45" spans="1:9" ht="12.75">
      <c r="A45" s="52" t="s">
        <v>32</v>
      </c>
      <c r="B45" s="4"/>
      <c r="C45" s="4"/>
      <c r="D45" s="4"/>
      <c r="E45" s="22"/>
      <c r="F45" s="4"/>
      <c r="G45" s="10"/>
      <c r="H45" s="10"/>
      <c r="I45" s="15"/>
    </row>
    <row r="46" ht="13.5" thickBot="1"/>
    <row r="47" spans="1:6" ht="13.5" thickBot="1">
      <c r="A47" s="81" t="s">
        <v>11</v>
      </c>
      <c r="B47" s="82"/>
      <c r="C47" s="82"/>
      <c r="D47" s="82"/>
      <c r="E47" s="82"/>
      <c r="F47" s="83"/>
    </row>
    <row r="48" spans="1:6" ht="63.75">
      <c r="A48" s="57" t="s">
        <v>12</v>
      </c>
      <c r="B48" s="84" t="s">
        <v>13</v>
      </c>
      <c r="C48" s="84"/>
      <c r="D48" s="85"/>
      <c r="E48" s="58" t="s">
        <v>18</v>
      </c>
      <c r="F48" s="59" t="s">
        <v>14</v>
      </c>
    </row>
    <row r="49" spans="1:6" ht="12.75">
      <c r="A49" s="70" t="s">
        <v>19</v>
      </c>
      <c r="B49" s="89" t="s">
        <v>31</v>
      </c>
      <c r="C49" s="90"/>
      <c r="D49" s="91"/>
      <c r="E49" s="67">
        <v>1</v>
      </c>
      <c r="F49" s="71">
        <f>E49*100/B23</f>
        <v>0.16750418760469013</v>
      </c>
    </row>
    <row r="50" spans="1:6" ht="12.75">
      <c r="A50" s="69" t="s">
        <v>10</v>
      </c>
      <c r="B50" s="89" t="s">
        <v>30</v>
      </c>
      <c r="C50" s="90"/>
      <c r="D50" s="91"/>
      <c r="E50" s="67">
        <v>1</v>
      </c>
      <c r="F50" s="72">
        <f>E50*100/B24</f>
        <v>0.13986013986013987</v>
      </c>
    </row>
    <row r="51" spans="1:6" ht="12.75">
      <c r="A51" s="26" t="s">
        <v>10</v>
      </c>
      <c r="B51" s="75" t="s">
        <v>28</v>
      </c>
      <c r="C51" s="76"/>
      <c r="D51" s="77"/>
      <c r="E51" s="67">
        <v>4</v>
      </c>
      <c r="F51" s="68">
        <f>E51*100/B24</f>
        <v>0.5594405594405595</v>
      </c>
    </row>
    <row r="52" spans="1:6" ht="13.5" thickBot="1">
      <c r="A52" s="64" t="s">
        <v>16</v>
      </c>
      <c r="B52" s="86" t="s">
        <v>29</v>
      </c>
      <c r="C52" s="87"/>
      <c r="D52" s="88"/>
      <c r="E52" s="65">
        <v>1</v>
      </c>
      <c r="F52" s="66">
        <f>E52*100/B30</f>
        <v>0.5952380952380952</v>
      </c>
    </row>
    <row r="53" spans="1:6" ht="12.75">
      <c r="A53" s="53"/>
      <c r="B53" s="53"/>
      <c r="C53" s="53"/>
      <c r="D53" s="54"/>
      <c r="E53" s="55"/>
      <c r="F53" s="54"/>
    </row>
    <row r="54" spans="1:6" ht="12.75">
      <c r="A54" s="53"/>
      <c r="B54" s="53"/>
      <c r="C54" s="53"/>
      <c r="D54" s="54"/>
      <c r="E54" s="55"/>
      <c r="F54" s="54"/>
    </row>
    <row r="55" spans="1:6" ht="12.75">
      <c r="A55" s="53"/>
      <c r="B55" s="53"/>
      <c r="C55" s="53"/>
      <c r="D55" s="54"/>
      <c r="E55" s="55"/>
      <c r="F55" s="54"/>
    </row>
    <row r="56" spans="1:6" ht="12.75">
      <c r="A56" s="53"/>
      <c r="B56" s="53"/>
      <c r="C56" s="53"/>
      <c r="D56" s="54"/>
      <c r="E56" s="55"/>
      <c r="F56" s="54"/>
    </row>
    <row r="57" spans="1:6" ht="12.75">
      <c r="A57" s="53"/>
      <c r="B57" s="53"/>
      <c r="C57" s="53"/>
      <c r="D57" s="54"/>
      <c r="E57" s="55"/>
      <c r="F57" s="54"/>
    </row>
    <row r="58" spans="1:6" ht="12.75">
      <c r="A58" s="53"/>
      <c r="B58" s="53"/>
      <c r="C58" s="53"/>
      <c r="D58" s="54"/>
      <c r="E58" s="55"/>
      <c r="F58" s="54"/>
    </row>
    <row r="59" spans="1:6" ht="12.75">
      <c r="A59" s="53"/>
      <c r="B59" s="53"/>
      <c r="C59" s="53"/>
      <c r="D59" s="54"/>
      <c r="E59" s="55"/>
      <c r="F59" s="54"/>
    </row>
    <row r="60" spans="1:6" ht="12.75">
      <c r="A60" s="53"/>
      <c r="B60" s="53"/>
      <c r="C60" s="53"/>
      <c r="D60" s="54"/>
      <c r="E60" s="55"/>
      <c r="F60" s="54"/>
    </row>
    <row r="61" spans="1:6" ht="12.75">
      <c r="A61" s="53"/>
      <c r="B61" s="53"/>
      <c r="C61" s="53"/>
      <c r="D61" s="54"/>
      <c r="E61" s="55"/>
      <c r="F61" s="54"/>
    </row>
  </sheetData>
  <sheetProtection selectLockedCells="1"/>
  <mergeCells count="7">
    <mergeCell ref="B51:D51"/>
    <mergeCell ref="A36:H36"/>
    <mergeCell ref="A47:F47"/>
    <mergeCell ref="B48:D48"/>
    <mergeCell ref="B52:D52"/>
    <mergeCell ref="B49:D49"/>
    <mergeCell ref="B50:D50"/>
  </mergeCells>
  <printOptions horizontalCentered="1" verticalCentered="1"/>
  <pageMargins left="0.7874015748031497" right="0.7874015748031497" top="0.984251968503937" bottom="0.7874015748031497" header="0.5118110236220472" footer="0.5118110236220472"/>
  <pageSetup horizontalDpi="600" verticalDpi="600" orientation="landscape" paperSize="9" scale="98" r:id="rId1"/>
  <headerFooter alignWithMargins="0">
    <oddHeader>&amp;RPříloha č. 2</oddHeader>
    <oddFooter>&amp;CStránka &amp;P z &amp;N</oddFooter>
  </headerFooter>
  <rowBreaks count="1" manualBreakCount="1">
    <brk id="34" max="7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Kříž Michal, Ing.</cp:lastModifiedBy>
  <cp:lastPrinted>2022-07-01T08:24:23Z</cp:lastPrinted>
  <dcterms:created xsi:type="dcterms:W3CDTF">1997-01-24T11:07:25Z</dcterms:created>
  <dcterms:modified xsi:type="dcterms:W3CDTF">2022-08-11T04:45:12Z</dcterms:modified>
  <cp:category/>
  <cp:version/>
  <cp:contentType/>
  <cp:contentStatus/>
</cp:coreProperties>
</file>