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<sst xmlns="http://schemas.openxmlformats.org/spreadsheetml/2006/main" count="66" uniqueCount="33">
  <si>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</si>
  <si>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</si>
  <si>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</si>
  <si>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</si>
  <si>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</si>
  <si>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</si>
  <si>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</si>
  <si>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</si>
  <si>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</si>
  <si>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</si>
  <si>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</si>
  <si>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</si>
  <si>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</si>
  <si>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</si>
  <si>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</si>
  <si>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</si>
  <si>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</si>
  <si>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</si>
  <si>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</si>
  <si>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</si>
  <si>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</si>
  <si>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</si>
  <si>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</si>
  <si>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</si>
  <si>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</si>
  <si>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</si>
  <si>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</si>
  <si>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</si>
  <si>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</si>
  <si>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Monitoring a sledování jakosti pohonných hmot leden - duben 2023</t>
  </si>
  <si>
    <t>Odebrané pohonné hmoty dle druhů leden - duben 2023 (dělení dle vyhlášky č. 516/2020 Sb.)</t>
  </si>
  <si>
    <t>Odebrané motorové benziny dle druhů leden - duben 2023</t>
  </si>
  <si>
    <t>Odebrané pohonné hmoty dle druhů leden - duben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</si>
</sst>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I4" sqref="I4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29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32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320</v>
      </c>
      <c r="C5" s="40">
        <f>B5+0.0001</f>
        <v>320.0001</v>
      </c>
      <c r="D5" s="62">
        <f>ROUND(B5*100/$B$19,2)</f>
        <v>37.17</v>
      </c>
      <c r="E5" s="40">
        <v>0</v>
      </c>
      <c r="F5" s="37">
        <f>E5*100/C5</f>
        <v>0</v>
      </c>
      <c r="G5" s="34">
        <f>B5-E5</f>
        <v>320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21</v>
      </c>
      <c r="C8" s="40">
        <f t="shared" si="0"/>
        <v>21.0001</v>
      </c>
      <c r="D8" s="62">
        <f t="shared" si="1"/>
        <v>2.44</v>
      </c>
      <c r="E8" s="40">
        <v>0</v>
      </c>
      <c r="F8" s="37">
        <f>E8*100/C8</f>
        <v>0</v>
      </c>
      <c r="G8" s="34">
        <f>B8-E8</f>
        <v>21</v>
      </c>
      <c r="H8" s="35">
        <v>100</v>
      </c>
      <c r="I8" s="11"/>
    </row>
    <row r="9" spans="1:9" ht="12.75">
      <c r="A9" s="26" t="s">
        <v>10</v>
      </c>
      <c r="B9" s="40">
        <v>410</v>
      </c>
      <c r="C9" s="40">
        <f t="shared" si="0"/>
        <v>410.0001</v>
      </c>
      <c r="D9" s="62">
        <f t="shared" si="1"/>
        <v>47.62</v>
      </c>
      <c r="E9" s="40">
        <v>4</v>
      </c>
      <c r="F9" s="37">
        <f>E9*100/C9</f>
        <v>0.97560951814402</v>
      </c>
      <c r="G9" s="34">
        <f t="shared" si="2"/>
        <v>406</v>
      </c>
      <c r="H9" s="35">
        <f>100-ROUND(F9,1)</f>
        <v>99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96</v>
      </c>
      <c r="C15" s="40">
        <f t="shared" si="0"/>
        <v>96.0001</v>
      </c>
      <c r="D15" s="62">
        <f t="shared" si="1"/>
        <v>11.15</v>
      </c>
      <c r="E15" s="40">
        <v>0</v>
      </c>
      <c r="F15" s="37">
        <f t="shared" si="3"/>
        <v>0</v>
      </c>
      <c r="G15" s="34">
        <f t="shared" si="2"/>
        <v>96</v>
      </c>
      <c r="H15" s="35">
        <f>100-ROUND(F15,1)</f>
        <v>100</v>
      </c>
      <c r="I15" s="11"/>
    </row>
    <row r="16" spans="1:9" ht="12.75">
      <c r="A16" s="27" t="s">
        <v>24</v>
      </c>
      <c r="B16" s="41">
        <v>14</v>
      </c>
      <c r="C16" s="40">
        <f t="shared" si="0"/>
        <v>14.0001</v>
      </c>
      <c r="D16" s="62">
        <f t="shared" si="1"/>
        <v>1.63</v>
      </c>
      <c r="E16" s="40">
        <v>0</v>
      </c>
      <c r="F16" s="37">
        <f t="shared" si="3"/>
        <v>0</v>
      </c>
      <c r="G16" s="36">
        <f>B16-E16</f>
        <v>14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861</v>
      </c>
      <c r="C19" s="40">
        <f t="shared" si="0"/>
        <v>861.0001</v>
      </c>
      <c r="D19" s="64">
        <v>100</v>
      </c>
      <c r="E19" s="29">
        <f>SUM(E5:E18)</f>
        <v>4</v>
      </c>
      <c r="F19" s="30">
        <f>E19*100/B19</f>
        <v>0.4645760743321719</v>
      </c>
      <c r="G19" s="29">
        <f t="shared" si="2"/>
        <v>857</v>
      </c>
      <c r="H19" s="31">
        <f>100-ROUND(F19,1)</f>
        <v>99.5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30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341</v>
      </c>
      <c r="C23" s="40">
        <f>B23+0.0001</f>
        <v>341.0001</v>
      </c>
      <c r="D23" s="62">
        <f>ROUND(B23*100/$B$34,2)</f>
        <v>39.61</v>
      </c>
      <c r="E23" s="34">
        <f>E5+E6+E7+E8</f>
        <v>0</v>
      </c>
      <c r="F23" s="37">
        <f>E23*100/C23</f>
        <v>0</v>
      </c>
      <c r="G23" s="34">
        <f aca="true" t="shared" si="4" ref="G23:G34">B23-E23</f>
        <v>341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410</v>
      </c>
      <c r="C24" s="40">
        <f aca="true" t="shared" si="6" ref="C24:C34">B24+0.0001</f>
        <v>410.0001</v>
      </c>
      <c r="D24" s="62">
        <f>ROUND(B24*100/$B$34,2)</f>
        <v>47.62</v>
      </c>
      <c r="E24" s="34">
        <f>E6+E7+E8+E9</f>
        <v>4</v>
      </c>
      <c r="F24" s="37">
        <f>E24*100/C24</f>
        <v>0.97560951814402</v>
      </c>
      <c r="G24" s="34">
        <f t="shared" si="4"/>
        <v>406</v>
      </c>
      <c r="H24" s="35">
        <f>100-ROUND(F24,1)</f>
        <v>99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62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2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96</v>
      </c>
      <c r="C30" s="40">
        <f t="shared" si="6"/>
        <v>96.0001</v>
      </c>
      <c r="D30" s="62">
        <f t="shared" si="7"/>
        <v>11.15</v>
      </c>
      <c r="E30" s="34">
        <v>0</v>
      </c>
      <c r="F30" s="37">
        <f>E30*100/C30</f>
        <v>0</v>
      </c>
      <c r="G30" s="36">
        <f>B30-E30</f>
        <v>96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14</v>
      </c>
      <c r="C31" s="40">
        <f t="shared" si="6"/>
        <v>14.0001</v>
      </c>
      <c r="D31" s="62">
        <f t="shared" si="7"/>
        <v>1.63</v>
      </c>
      <c r="E31" s="34">
        <f>E16</f>
        <v>0</v>
      </c>
      <c r="F31" s="62">
        <f>E31*100/C31</f>
        <v>0</v>
      </c>
      <c r="G31" s="42">
        <f t="shared" si="4"/>
        <v>14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861</v>
      </c>
      <c r="C34" s="40">
        <f t="shared" si="6"/>
        <v>861.0001</v>
      </c>
      <c r="D34" s="64">
        <v>100</v>
      </c>
      <c r="E34" s="29">
        <f>SUM(E23:E33)</f>
        <v>4</v>
      </c>
      <c r="F34" s="44">
        <f>E34*100/B34</f>
        <v>0.4645760743321719</v>
      </c>
      <c r="G34" s="29">
        <f t="shared" si="4"/>
        <v>857</v>
      </c>
      <c r="H34" s="31">
        <f>100-ROUND(F34,1)</f>
        <v>99.5</v>
      </c>
    </row>
    <row r="35" ht="13.5" thickBot="1"/>
    <row r="36" spans="1:9" ht="12.75">
      <c r="A36" s="71" t="s">
        <v>31</v>
      </c>
      <c r="B36" s="72"/>
      <c r="C36" s="72"/>
      <c r="D36" s="72"/>
      <c r="E36" s="72"/>
      <c r="F36" s="72"/>
      <c r="G36" s="72"/>
      <c r="H36" s="73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320</v>
      </c>
      <c r="C38" s="40">
        <f>B38+0.0001</f>
        <v>320.0001</v>
      </c>
      <c r="D38" s="62">
        <f>ROUND(B38*100/$B$42,2)</f>
        <v>93.84</v>
      </c>
      <c r="E38" s="34">
        <f>E5</f>
        <v>0</v>
      </c>
      <c r="F38" s="37">
        <f>E38*100/C38</f>
        <v>0</v>
      </c>
      <c r="G38" s="34">
        <f>B38-E38</f>
        <v>320</v>
      </c>
      <c r="H38" s="35">
        <f>100-ROUND(F38,1)</f>
        <v>100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21</v>
      </c>
      <c r="C41" s="40">
        <f>B41+0.0001</f>
        <v>21.0001</v>
      </c>
      <c r="D41" s="62">
        <f>ROUND(B41*100/$B$42,2)</f>
        <v>6.16</v>
      </c>
      <c r="E41" s="34">
        <f>E8</f>
        <v>0</v>
      </c>
      <c r="F41" s="37">
        <f>E41*100/C41</f>
        <v>0</v>
      </c>
      <c r="G41" s="34">
        <f>B41-E41</f>
        <v>21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341</v>
      </c>
      <c r="C42" s="40">
        <f>B42+0.0001</f>
        <v>341.0001</v>
      </c>
      <c r="D42" s="64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341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29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4" t="s">
        <v>11</v>
      </c>
      <c r="B47" s="75"/>
      <c r="C47" s="75"/>
      <c r="D47" s="75"/>
      <c r="E47" s="75"/>
      <c r="F47" s="76"/>
    </row>
    <row r="48" spans="1:6" ht="63.75">
      <c r="A48" s="57" t="s">
        <v>12</v>
      </c>
      <c r="B48" s="77" t="s">
        <v>13</v>
      </c>
      <c r="C48" s="77"/>
      <c r="D48" s="78"/>
      <c r="E48" s="58" t="s">
        <v>18</v>
      </c>
      <c r="F48" s="59" t="s">
        <v>14</v>
      </c>
    </row>
    <row r="49" spans="1:6" ht="13.5" thickBot="1">
      <c r="A49" s="65" t="s">
        <v>10</v>
      </c>
      <c r="B49" s="68" t="s">
        <v>28</v>
      </c>
      <c r="C49" s="69"/>
      <c r="D49" s="70"/>
      <c r="E49" s="66">
        <v>4</v>
      </c>
      <c r="F49" s="67">
        <f>E49*100/B24</f>
        <v>0.975609756097561</v>
      </c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</sheetData>
  <sheetProtection selectLockedCells="1"/>
  <mergeCells count="4">
    <mergeCell ref="B49:D49"/>
    <mergeCell ref="A36:H36"/>
    <mergeCell ref="A47:F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2022-12-05T07:52:23Z</cp:lastPrinted>
  <dcterms:created xsi:type="dcterms:W3CDTF">1997-01-24T11:07:25Z</dcterms:created>
  <dcterms:modified xsi:type="dcterms:W3CDTF">2023-05-03T10:33:21Z</dcterms:modified>
  <cp:category/>
  <cp:version/>
  <cp:contentType/>
  <cp:contentStatus/>
</cp:coreProperties>
</file>