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16" windowHeight="4296" activeTab="0"/>
  </bookViews>
  <sheets>
    <sheet name="sešit 1" sheetId="1" r:id="rId1"/>
  </sheets>
  <definedNames>
    <definedName name="_xlnm.Print_Area" localSheetId="0">'sešit 1'!$A$1:$H$60</definedName>
  </definedNames>
  <calcPr fullCalcOnLoad="1"/>
</workbook>
</file>

<file path=xl/sharedStrings.xml><?xml version="1.0" encoding="utf-8"?>
<sst xmlns="http://schemas.openxmlformats.org/spreadsheetml/2006/main" count="74" uniqueCount="41">
  <si>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</si>
  <si>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</si>
  <si>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</si>
  <si>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</si>
  <si>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</si>
  <si>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</si>
  <si>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</si>
  <si>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</si>
  <si>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</si>
  <si>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</si>
  <si>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0,0</t>
  </si>
  <si>
    <t>ethanol</t>
  </si>
  <si>
    <t>CNG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</si>
  <si>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</si>
  <si>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</si>
  <si>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</si>
  <si>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</si>
  <si>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</si>
  <si>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</si>
  <si>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</si>
  <si>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</si>
  <si>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diesel with high content of FAME</t>
  </si>
  <si>
    <t>paraffinic diesel</t>
  </si>
  <si>
    <t>Total</t>
  </si>
  <si>
    <t>automotive petrol</t>
  </si>
  <si>
    <t>Detected noncompliant quality parameters</t>
  </si>
  <si>
    <t>Fuel type</t>
  </si>
  <si>
    <t>quality indicator</t>
  </si>
  <si>
    <t>number of noncompliant quality parameter</t>
  </si>
  <si>
    <t>% of collected fuel type samples</t>
  </si>
  <si>
    <t>Automotive petrol</t>
  </si>
  <si>
    <t>Diesel</t>
  </si>
  <si>
    <t>end of distillation</t>
  </si>
  <si>
    <t>vapour pressure</t>
  </si>
  <si>
    <t>flash point</t>
  </si>
  <si>
    <t>water</t>
  </si>
  <si>
    <t>Monitoring a observing fuel quality - January to November 2023</t>
  </si>
  <si>
    <t>Taken fuels determinated by the type - January to November 2023</t>
  </si>
  <si>
    <t>Taken fuels determinated by the type - January to November 2023 (according to the notice No. 133/2010)</t>
  </si>
  <si>
    <t>Taken petrol samples according to types - January to November 2023</t>
  </si>
  <si>
    <t>Monitoring of fuels quality January to January to November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</si>
</sst>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/>
      <protection locked="0"/>
    </xf>
    <xf numFmtId="166" fontId="1" fillId="0" borderId="23" xfId="34" applyNumberFormat="1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5" xfId="0" applyNumberFormat="1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/>
      <protection/>
    </xf>
    <xf numFmtId="1" fontId="0" fillId="0" borderId="27" xfId="34" applyNumberFormat="1" applyFont="1" applyBorder="1" applyAlignment="1" applyProtection="1">
      <alignment horizontal="center" wrapText="1"/>
      <protection locked="0"/>
    </xf>
    <xf numFmtId="168" fontId="0" fillId="0" borderId="28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20" zoomScaleNormal="120" zoomScaleSheetLayoutView="100" workbookViewId="0" topLeftCell="A1">
      <selection activeCell="J13" sqref="J13"/>
    </sheetView>
  </sheetViews>
  <sheetFormatPr defaultColWidth="9.125" defaultRowHeight="12.75"/>
  <cols>
    <col min="1" max="1" width="36.375" style="11" customWidth="1"/>
    <col min="2" max="2" width="18.875" style="11" customWidth="1"/>
    <col min="3" max="3" width="8.50390625" style="11" hidden="1" customWidth="1"/>
    <col min="4" max="4" width="13.503906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5" t="s">
        <v>36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49" t="s">
        <v>37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13</v>
      </c>
      <c r="B4" s="32" t="s">
        <v>14</v>
      </c>
      <c r="C4" s="32"/>
      <c r="D4" s="37" t="s">
        <v>0</v>
      </c>
      <c r="E4" s="32" t="s">
        <v>15</v>
      </c>
      <c r="F4" s="38" t="s">
        <v>16</v>
      </c>
      <c r="G4" s="32" t="s">
        <v>17</v>
      </c>
      <c r="H4" s="38" t="s">
        <v>16</v>
      </c>
      <c r="I4" s="10"/>
      <c r="J4" s="10"/>
    </row>
    <row r="5" spans="1:9" ht="12.75">
      <c r="A5" s="26" t="s">
        <v>1</v>
      </c>
      <c r="B5" s="39">
        <v>882</v>
      </c>
      <c r="C5" s="39">
        <f>B5+0.0001</f>
        <v>882.0001</v>
      </c>
      <c r="D5" s="55">
        <v>37.2</v>
      </c>
      <c r="E5" s="39">
        <v>6</v>
      </c>
      <c r="F5" s="36">
        <f>E5*100/C5</f>
        <v>0.6802720317151891</v>
      </c>
      <c r="G5" s="33">
        <f>B5-E5</f>
        <v>876</v>
      </c>
      <c r="H5" s="34">
        <f>100-ROUND(F5,1)</f>
        <v>99.3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5">
        <f aca="true" t="shared" si="1" ref="D6:D18">ROUND(B6*100/$B$19,2)</f>
        <v>0</v>
      </c>
      <c r="E6" s="39">
        <v>0</v>
      </c>
      <c r="F6" s="36">
        <f>E6*100/C6</f>
        <v>0</v>
      </c>
      <c r="G6" s="33">
        <f aca="true" t="shared" si="2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5">
        <f t="shared" si="1"/>
        <v>0</v>
      </c>
      <c r="E7" s="39">
        <v>0</v>
      </c>
      <c r="F7" s="36">
        <f>E7*100/C7</f>
        <v>0</v>
      </c>
      <c r="G7" s="33">
        <f t="shared" si="2"/>
        <v>0</v>
      </c>
      <c r="H7" s="34">
        <v>0</v>
      </c>
      <c r="I7" s="11"/>
    </row>
    <row r="8" spans="1:9" ht="12.75">
      <c r="A8" s="26" t="s">
        <v>4</v>
      </c>
      <c r="B8" s="39">
        <v>54</v>
      </c>
      <c r="C8" s="39">
        <f t="shared" si="0"/>
        <v>54.0001</v>
      </c>
      <c r="D8" s="55">
        <f t="shared" si="1"/>
        <v>2.28</v>
      </c>
      <c r="E8" s="39">
        <v>0</v>
      </c>
      <c r="F8" s="36">
        <f>E8*100/C8</f>
        <v>0</v>
      </c>
      <c r="G8" s="33">
        <f>B8-E8</f>
        <v>54</v>
      </c>
      <c r="H8" s="34">
        <v>100</v>
      </c>
      <c r="I8" s="11"/>
    </row>
    <row r="9" spans="1:9" ht="12.75">
      <c r="A9" s="26" t="s">
        <v>18</v>
      </c>
      <c r="B9" s="39">
        <v>1116</v>
      </c>
      <c r="C9" s="39">
        <f t="shared" si="0"/>
        <v>1116.0001</v>
      </c>
      <c r="D9" s="55">
        <f t="shared" si="1"/>
        <v>47.13</v>
      </c>
      <c r="E9" s="39">
        <v>6</v>
      </c>
      <c r="F9" s="36">
        <f>E9*100/C9</f>
        <v>0.5376343604270286</v>
      </c>
      <c r="G9" s="33">
        <f t="shared" si="2"/>
        <v>1110</v>
      </c>
      <c r="H9" s="34">
        <f>100-ROUND(F9,1)</f>
        <v>99.5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5">
        <f t="shared" si="1"/>
        <v>0</v>
      </c>
      <c r="E10" s="39">
        <v>0</v>
      </c>
      <c r="F10" s="36">
        <f aca="true" t="shared" si="3" ref="F10:F18">E10*100/C10</f>
        <v>0</v>
      </c>
      <c r="G10" s="33">
        <f t="shared" si="2"/>
        <v>0</v>
      </c>
      <c r="H10" s="34">
        <v>0</v>
      </c>
      <c r="I10" s="11"/>
    </row>
    <row r="11" spans="1:9" ht="12.75">
      <c r="A11" s="27" t="s">
        <v>19</v>
      </c>
      <c r="B11" s="40">
        <v>0</v>
      </c>
      <c r="C11" s="39">
        <f t="shared" si="0"/>
        <v>0.0001</v>
      </c>
      <c r="D11" s="55">
        <f t="shared" si="1"/>
        <v>0</v>
      </c>
      <c r="E11" s="39">
        <v>0</v>
      </c>
      <c r="F11" s="36">
        <f t="shared" si="3"/>
        <v>0</v>
      </c>
      <c r="G11" s="33">
        <f t="shared" si="2"/>
        <v>0</v>
      </c>
      <c r="H11" s="34">
        <v>0</v>
      </c>
      <c r="I11" s="11"/>
    </row>
    <row r="12" spans="1:9" ht="12.75">
      <c r="A12" s="27" t="s">
        <v>20</v>
      </c>
      <c r="B12" s="40">
        <v>0</v>
      </c>
      <c r="C12" s="39">
        <f t="shared" si="0"/>
        <v>0.0001</v>
      </c>
      <c r="D12" s="55">
        <f t="shared" si="1"/>
        <v>0</v>
      </c>
      <c r="E12" s="39">
        <v>0</v>
      </c>
      <c r="F12" s="36">
        <f t="shared" si="3"/>
        <v>0</v>
      </c>
      <c r="G12" s="33">
        <f t="shared" si="2"/>
        <v>0</v>
      </c>
      <c r="H12" s="34">
        <v>0</v>
      </c>
      <c r="I12" s="11"/>
    </row>
    <row r="13" spans="1:9" ht="12.75">
      <c r="A13" s="27" t="s">
        <v>21</v>
      </c>
      <c r="B13" s="40">
        <v>0</v>
      </c>
      <c r="C13" s="39">
        <f t="shared" si="0"/>
        <v>0.0001</v>
      </c>
      <c r="D13" s="55">
        <f t="shared" si="1"/>
        <v>0</v>
      </c>
      <c r="E13" s="39">
        <v>0</v>
      </c>
      <c r="F13" s="36">
        <f t="shared" si="3"/>
        <v>0</v>
      </c>
      <c r="G13" s="33">
        <f t="shared" si="2"/>
        <v>0</v>
      </c>
      <c r="H13" s="34">
        <v>0</v>
      </c>
      <c r="I13" s="11"/>
    </row>
    <row r="14" spans="1:9" ht="12.75">
      <c r="A14" s="27" t="s">
        <v>22</v>
      </c>
      <c r="B14" s="40">
        <v>0</v>
      </c>
      <c r="C14" s="39">
        <f t="shared" si="0"/>
        <v>0.0001</v>
      </c>
      <c r="D14" s="55">
        <f t="shared" si="1"/>
        <v>0</v>
      </c>
      <c r="E14" s="39">
        <v>0</v>
      </c>
      <c r="F14" s="36">
        <f t="shared" si="3"/>
        <v>0</v>
      </c>
      <c r="G14" s="33">
        <f t="shared" si="2"/>
        <v>0</v>
      </c>
      <c r="H14" s="34">
        <v>0</v>
      </c>
      <c r="I14" s="11"/>
    </row>
    <row r="15" spans="1:9" ht="12.75">
      <c r="A15" s="27" t="s">
        <v>5</v>
      </c>
      <c r="B15" s="40">
        <v>276</v>
      </c>
      <c r="C15" s="39">
        <f t="shared" si="0"/>
        <v>276.0001</v>
      </c>
      <c r="D15" s="55">
        <f t="shared" si="1"/>
        <v>11.66</v>
      </c>
      <c r="E15" s="39">
        <v>0</v>
      </c>
      <c r="F15" s="36">
        <f t="shared" si="3"/>
        <v>0</v>
      </c>
      <c r="G15" s="33">
        <f t="shared" si="2"/>
        <v>276</v>
      </c>
      <c r="H15" s="34">
        <f>100-ROUND(F15,1)</f>
        <v>100</v>
      </c>
      <c r="I15" s="11"/>
    </row>
    <row r="16" spans="1:9" ht="12.75">
      <c r="A16" s="27" t="s">
        <v>7</v>
      </c>
      <c r="B16" s="40">
        <v>40</v>
      </c>
      <c r="C16" s="39">
        <f t="shared" si="0"/>
        <v>40.0001</v>
      </c>
      <c r="D16" s="55">
        <f t="shared" si="1"/>
        <v>1.69</v>
      </c>
      <c r="E16" s="39">
        <v>2</v>
      </c>
      <c r="F16" s="36">
        <f t="shared" si="3"/>
        <v>4.999987500031249</v>
      </c>
      <c r="G16" s="35">
        <f>B16-E16</f>
        <v>38</v>
      </c>
      <c r="H16" s="34">
        <f>100-ROUND(F16,1)</f>
        <v>95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5">
        <f t="shared" si="1"/>
        <v>0</v>
      </c>
      <c r="E17" s="39">
        <v>0</v>
      </c>
      <c r="F17" s="36">
        <f t="shared" si="3"/>
        <v>0</v>
      </c>
      <c r="G17" s="35">
        <f t="shared" si="2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55">
        <f t="shared" si="1"/>
        <v>0</v>
      </c>
      <c r="E18" s="39">
        <v>0</v>
      </c>
      <c r="F18" s="36">
        <f t="shared" si="3"/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23</v>
      </c>
      <c r="B19" s="29">
        <f>SUM(B5:B18)</f>
        <v>2368</v>
      </c>
      <c r="C19" s="39">
        <f t="shared" si="0"/>
        <v>2368.0001</v>
      </c>
      <c r="D19" s="63">
        <v>100</v>
      </c>
      <c r="E19" s="29">
        <f>SUM(E5:E18)</f>
        <v>14</v>
      </c>
      <c r="F19" s="30">
        <f>E19*100/B19</f>
        <v>0.5912162162162162</v>
      </c>
      <c r="G19" s="29">
        <f t="shared" si="2"/>
        <v>2354</v>
      </c>
      <c r="H19" s="31">
        <f>100-ROUND(F19,1)</f>
        <v>99.4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4" t="s">
        <v>38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13</v>
      </c>
      <c r="B22" s="32" t="s">
        <v>14</v>
      </c>
      <c r="C22" s="32"/>
      <c r="D22" s="37" t="s">
        <v>0</v>
      </c>
      <c r="E22" s="32" t="s">
        <v>15</v>
      </c>
      <c r="F22" s="38" t="s">
        <v>16</v>
      </c>
      <c r="G22" s="32" t="s">
        <v>17</v>
      </c>
      <c r="H22" s="38" t="s">
        <v>16</v>
      </c>
      <c r="I22" s="11"/>
    </row>
    <row r="23" spans="1:9" ht="12.75">
      <c r="A23" s="26" t="s">
        <v>24</v>
      </c>
      <c r="B23" s="33">
        <f>B5+B6+B7+B8</f>
        <v>936</v>
      </c>
      <c r="C23" s="39">
        <f>B23+0.0001</f>
        <v>936.0001</v>
      </c>
      <c r="D23" s="55">
        <f>ROUND(B23*100/$B$34,2)</f>
        <v>39.53</v>
      </c>
      <c r="E23" s="33">
        <f>E5+E6+E7+E8</f>
        <v>6</v>
      </c>
      <c r="F23" s="36">
        <f>E23*100/C23</f>
        <v>0.6410255725400029</v>
      </c>
      <c r="G23" s="33">
        <f aca="true" t="shared" si="4" ref="G23:G34">B23-E23</f>
        <v>930</v>
      </c>
      <c r="H23" s="34">
        <f>100-ROUND(F23,1)</f>
        <v>99.4</v>
      </c>
      <c r="I23" s="11"/>
    </row>
    <row r="24" spans="1:9" ht="12.75">
      <c r="A24" s="26" t="s">
        <v>18</v>
      </c>
      <c r="B24" s="33">
        <f aca="true" t="shared" si="5" ref="B24:B33">B9</f>
        <v>1116</v>
      </c>
      <c r="C24" s="39">
        <f aca="true" t="shared" si="6" ref="C24:C34">B24+0.0001</f>
        <v>1116.0001</v>
      </c>
      <c r="D24" s="55">
        <f>ROUND(B24*100/$B$34,2)</f>
        <v>47.13</v>
      </c>
      <c r="E24" s="33">
        <f>E6+E7+E8+E9</f>
        <v>6</v>
      </c>
      <c r="F24" s="36">
        <f>E24*100/C24</f>
        <v>0.5376343604270286</v>
      </c>
      <c r="G24" s="33">
        <f t="shared" si="4"/>
        <v>1110</v>
      </c>
      <c r="H24" s="34">
        <f>100-ROUND(F24,1)</f>
        <v>99.5</v>
      </c>
      <c r="I24" s="11"/>
    </row>
    <row r="25" spans="1:9" ht="12.75">
      <c r="A25" s="26" t="s">
        <v>6</v>
      </c>
      <c r="B25" s="33">
        <v>0</v>
      </c>
      <c r="C25" s="39">
        <f t="shared" si="6"/>
        <v>0.0001</v>
      </c>
      <c r="D25" s="55">
        <f aca="true" t="shared" si="7" ref="D25:D33">ROUND(B25*100/$B$34,2)</f>
        <v>0</v>
      </c>
      <c r="E25" s="33">
        <f>E10</f>
        <v>0</v>
      </c>
      <c r="F25" s="36">
        <f>E25*100/C25</f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19</v>
      </c>
      <c r="B26" s="33">
        <f t="shared" si="5"/>
        <v>0</v>
      </c>
      <c r="C26" s="39">
        <f t="shared" si="6"/>
        <v>0.0001</v>
      </c>
      <c r="D26" s="55">
        <f t="shared" si="7"/>
        <v>0</v>
      </c>
      <c r="E26" s="33">
        <f>E11</f>
        <v>0</v>
      </c>
      <c r="F26" s="55">
        <f>E26*100/C26</f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20</v>
      </c>
      <c r="B27" s="35">
        <f t="shared" si="5"/>
        <v>0</v>
      </c>
      <c r="C27" s="39">
        <f t="shared" si="6"/>
        <v>0.0001</v>
      </c>
      <c r="D27" s="55">
        <f t="shared" si="7"/>
        <v>0</v>
      </c>
      <c r="E27" s="33">
        <v>0</v>
      </c>
      <c r="F27" s="54" t="s">
        <v>10</v>
      </c>
      <c r="G27" s="35">
        <v>0</v>
      </c>
      <c r="H27" s="34">
        <v>0</v>
      </c>
      <c r="I27" s="11"/>
    </row>
    <row r="28" spans="1:9" ht="12.75">
      <c r="A28" s="27" t="s">
        <v>21</v>
      </c>
      <c r="B28" s="35">
        <v>0</v>
      </c>
      <c r="C28" s="39">
        <f t="shared" si="6"/>
        <v>0.0001</v>
      </c>
      <c r="D28" s="55">
        <f t="shared" si="7"/>
        <v>0</v>
      </c>
      <c r="E28" s="33">
        <v>0</v>
      </c>
      <c r="F28" s="55">
        <v>0</v>
      </c>
      <c r="G28" s="35">
        <v>0</v>
      </c>
      <c r="H28" s="34">
        <v>0</v>
      </c>
      <c r="I28" s="11"/>
    </row>
    <row r="29" spans="1:9" ht="12.75">
      <c r="A29" s="27" t="s">
        <v>22</v>
      </c>
      <c r="B29" s="35">
        <f t="shared" si="5"/>
        <v>0</v>
      </c>
      <c r="C29" s="39">
        <f t="shared" si="6"/>
        <v>0.0001</v>
      </c>
      <c r="D29" s="55">
        <f t="shared" si="7"/>
        <v>0</v>
      </c>
      <c r="E29" s="33">
        <v>0</v>
      </c>
      <c r="F29" s="55"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276</v>
      </c>
      <c r="C30" s="39">
        <f t="shared" si="6"/>
        <v>276.0001</v>
      </c>
      <c r="D30" s="55">
        <f t="shared" si="7"/>
        <v>11.66</v>
      </c>
      <c r="E30" s="33">
        <v>0</v>
      </c>
      <c r="F30" s="36">
        <f>E30*100/C30</f>
        <v>0</v>
      </c>
      <c r="G30" s="35">
        <f>B30-E30</f>
        <v>276</v>
      </c>
      <c r="H30" s="34">
        <f>100-ROUND(F30,1)</f>
        <v>100</v>
      </c>
      <c r="I30" s="11"/>
    </row>
    <row r="31" spans="1:9" ht="12.75">
      <c r="A31" s="27" t="s">
        <v>7</v>
      </c>
      <c r="B31" s="35">
        <f t="shared" si="5"/>
        <v>40</v>
      </c>
      <c r="C31" s="39">
        <f t="shared" si="6"/>
        <v>40.0001</v>
      </c>
      <c r="D31" s="55">
        <f t="shared" si="7"/>
        <v>1.69</v>
      </c>
      <c r="E31" s="33">
        <f>E16</f>
        <v>2</v>
      </c>
      <c r="F31" s="55">
        <f>E31*100/C31</f>
        <v>4.999987500031249</v>
      </c>
      <c r="G31" s="41">
        <f t="shared" si="4"/>
        <v>38</v>
      </c>
      <c r="H31" s="34">
        <f>100-ROUND(F31,1)</f>
        <v>95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5">
        <f t="shared" si="7"/>
        <v>0</v>
      </c>
      <c r="E32" s="33">
        <f>E17</f>
        <v>0</v>
      </c>
      <c r="F32" s="55">
        <f>E32*100/C32</f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55">
        <f t="shared" si="7"/>
        <v>0</v>
      </c>
      <c r="E33" s="33">
        <f>E18</f>
        <v>0</v>
      </c>
      <c r="F33" s="55">
        <f>E33*100/C33</f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23</v>
      </c>
      <c r="B34" s="29">
        <f>SUM(B23:B33)</f>
        <v>2368</v>
      </c>
      <c r="C34" s="39">
        <f t="shared" si="6"/>
        <v>2368.0001</v>
      </c>
      <c r="D34" s="63">
        <v>100</v>
      </c>
      <c r="E34" s="29">
        <f>SUM(E23:E33)</f>
        <v>14</v>
      </c>
      <c r="F34" s="43">
        <f>E34*100/B34</f>
        <v>0.5912162162162162</v>
      </c>
      <c r="G34" s="29">
        <f t="shared" si="4"/>
        <v>2354</v>
      </c>
      <c r="H34" s="31">
        <f>100-ROUND(F34,1)</f>
        <v>99.4</v>
      </c>
    </row>
    <row r="35" ht="13.5" thickBot="1"/>
    <row r="36" spans="1:9" ht="13.5" thickBot="1">
      <c r="A36" s="73" t="s">
        <v>39</v>
      </c>
      <c r="B36" s="74"/>
      <c r="C36" s="74"/>
      <c r="D36" s="74"/>
      <c r="E36" s="74"/>
      <c r="F36" s="74"/>
      <c r="G36" s="74"/>
      <c r="H36" s="75"/>
      <c r="I36" s="24"/>
    </row>
    <row r="37" spans="1:9" ht="39">
      <c r="A37" s="25" t="s">
        <v>13</v>
      </c>
      <c r="B37" s="32" t="s">
        <v>14</v>
      </c>
      <c r="C37" s="32"/>
      <c r="D37" s="37" t="s">
        <v>0</v>
      </c>
      <c r="E37" s="32" t="s">
        <v>15</v>
      </c>
      <c r="F37" s="38" t="s">
        <v>16</v>
      </c>
      <c r="G37" s="32" t="s">
        <v>17</v>
      </c>
      <c r="H37" s="38" t="s">
        <v>16</v>
      </c>
      <c r="I37" s="11"/>
    </row>
    <row r="38" spans="1:9" ht="12.75">
      <c r="A38" s="26" t="s">
        <v>1</v>
      </c>
      <c r="B38" s="33">
        <f>B5</f>
        <v>882</v>
      </c>
      <c r="C38" s="39">
        <f>B38+0.0001</f>
        <v>882.0001</v>
      </c>
      <c r="D38" s="55">
        <f>ROUND(B38*100/$B$42,2)</f>
        <v>94.23</v>
      </c>
      <c r="E38" s="33">
        <f>E5</f>
        <v>6</v>
      </c>
      <c r="F38" s="36">
        <f>E38*100/C38</f>
        <v>0.6802720317151891</v>
      </c>
      <c r="G38" s="33">
        <f>B38-E38</f>
        <v>876</v>
      </c>
      <c r="H38" s="34">
        <f>100-ROUND(F38,1)</f>
        <v>99.3</v>
      </c>
      <c r="I38" s="53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5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5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54</v>
      </c>
      <c r="C41" s="39">
        <f>B41+0.0001</f>
        <v>54.0001</v>
      </c>
      <c r="D41" s="55">
        <f>ROUND(B41*100/$B$42,2)</f>
        <v>5.77</v>
      </c>
      <c r="E41" s="33">
        <f>E8</f>
        <v>0</v>
      </c>
      <c r="F41" s="36">
        <f>E41*100/C41</f>
        <v>0</v>
      </c>
      <c r="G41" s="33">
        <f>B41-E41</f>
        <v>54</v>
      </c>
      <c r="H41" s="34">
        <v>100</v>
      </c>
      <c r="I41" s="11"/>
    </row>
    <row r="42" spans="1:9" ht="13.5" thickBot="1">
      <c r="A42" s="28" t="s">
        <v>23</v>
      </c>
      <c r="B42" s="29">
        <f>SUM(B38:B41)</f>
        <v>936</v>
      </c>
      <c r="C42" s="39">
        <f>B42+0.0001</f>
        <v>936.0001</v>
      </c>
      <c r="D42" s="63">
        <f>SUM(D38:D41)</f>
        <v>100</v>
      </c>
      <c r="E42" s="29">
        <f>SUM(E38:E41)</f>
        <v>6</v>
      </c>
      <c r="F42" s="42">
        <f>E42*100/B42</f>
        <v>0.6410256410256411</v>
      </c>
      <c r="G42" s="29">
        <f>B42-E42</f>
        <v>930</v>
      </c>
      <c r="H42" s="31">
        <f>100-ROUND(F42,1)</f>
        <v>99.4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5" t="s">
        <v>40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76" t="s">
        <v>25</v>
      </c>
      <c r="B47" s="77"/>
      <c r="C47" s="77"/>
      <c r="D47" s="77"/>
      <c r="E47" s="77"/>
      <c r="F47" s="78"/>
    </row>
    <row r="48" spans="1:6" ht="52.5">
      <c r="A48" s="50" t="s">
        <v>26</v>
      </c>
      <c r="B48" s="67" t="s">
        <v>27</v>
      </c>
      <c r="C48" s="67"/>
      <c r="D48" s="68"/>
      <c r="E48" s="51" t="s">
        <v>28</v>
      </c>
      <c r="F48" s="52" t="s">
        <v>29</v>
      </c>
    </row>
    <row r="49" spans="1:6" ht="12.75">
      <c r="A49" s="27" t="s">
        <v>30</v>
      </c>
      <c r="B49" s="64" t="s">
        <v>11</v>
      </c>
      <c r="C49" s="65"/>
      <c r="D49" s="66"/>
      <c r="E49" s="56">
        <v>2</v>
      </c>
      <c r="F49" s="57">
        <f>E49*100/B23</f>
        <v>0.21367521367521367</v>
      </c>
    </row>
    <row r="50" spans="1:6" ht="12.75">
      <c r="A50" s="27" t="s">
        <v>30</v>
      </c>
      <c r="B50" s="64" t="s">
        <v>32</v>
      </c>
      <c r="C50" s="65"/>
      <c r="D50" s="66"/>
      <c r="E50" s="56">
        <v>2</v>
      </c>
      <c r="F50" s="57">
        <f>E50*100/B23</f>
        <v>0.21367521367521367</v>
      </c>
    </row>
    <row r="51" spans="1:6" ht="12.75">
      <c r="A51" s="27" t="s">
        <v>30</v>
      </c>
      <c r="B51" s="69" t="s">
        <v>33</v>
      </c>
      <c r="C51" s="69"/>
      <c r="D51" s="69"/>
      <c r="E51" s="61">
        <v>2</v>
      </c>
      <c r="F51" s="62">
        <f>E51*100/B23</f>
        <v>0.21367521367521367</v>
      </c>
    </row>
    <row r="52" spans="1:6" ht="12.75">
      <c r="A52" s="26" t="s">
        <v>31</v>
      </c>
      <c r="B52" s="69" t="s">
        <v>34</v>
      </c>
      <c r="C52" s="69"/>
      <c r="D52" s="69"/>
      <c r="E52" s="61">
        <v>6</v>
      </c>
      <c r="F52" s="62">
        <f>E52*100/B24</f>
        <v>0.5376344086021505</v>
      </c>
    </row>
    <row r="53" spans="1:6" ht="13.5" thickBot="1">
      <c r="A53" s="58" t="s">
        <v>12</v>
      </c>
      <c r="B53" s="70" t="s">
        <v>35</v>
      </c>
      <c r="C53" s="71"/>
      <c r="D53" s="72"/>
      <c r="E53" s="59">
        <v>2</v>
      </c>
      <c r="F53" s="60">
        <f>E53*100/B31</f>
        <v>5</v>
      </c>
    </row>
    <row r="54" spans="1:6" ht="12.75">
      <c r="A54" s="46"/>
      <c r="B54" s="46"/>
      <c r="C54" s="46"/>
      <c r="D54" s="47"/>
      <c r="E54" s="48"/>
      <c r="F54" s="47"/>
    </row>
    <row r="55" spans="1:6" ht="12.75">
      <c r="A55" s="46"/>
      <c r="B55" s="46"/>
      <c r="C55" s="46"/>
      <c r="D55" s="47"/>
      <c r="E55" s="48"/>
      <c r="F55" s="47"/>
    </row>
    <row r="56" spans="1:6" ht="12.75">
      <c r="A56" s="46"/>
      <c r="B56" s="46"/>
      <c r="C56" s="46"/>
      <c r="D56" s="47"/>
      <c r="E56" s="48"/>
      <c r="F56" s="47"/>
    </row>
    <row r="57" spans="1:6" ht="12.75">
      <c r="A57" s="46"/>
      <c r="B57" s="46"/>
      <c r="C57" s="46"/>
      <c r="D57" s="47"/>
      <c r="E57" s="48"/>
      <c r="F57" s="47"/>
    </row>
    <row r="58" spans="1:6" ht="12.75">
      <c r="A58" s="46"/>
      <c r="B58" s="46"/>
      <c r="C58" s="46"/>
      <c r="D58" s="47"/>
      <c r="E58" s="48"/>
      <c r="F58" s="47"/>
    </row>
    <row r="59" spans="1:6" ht="12.75">
      <c r="A59" s="46"/>
      <c r="B59" s="46"/>
      <c r="C59" s="46"/>
      <c r="D59" s="47"/>
      <c r="E59" s="48"/>
      <c r="F59" s="47"/>
    </row>
    <row r="60" spans="1:6" ht="12.75">
      <c r="A60" s="46"/>
      <c r="B60" s="46"/>
      <c r="C60" s="46"/>
      <c r="D60" s="47"/>
      <c r="E60" s="48"/>
      <c r="F60" s="47"/>
    </row>
  </sheetData>
  <sheetProtection selectLockedCells="1"/>
  <mergeCells count="8">
    <mergeCell ref="B49:D49"/>
    <mergeCell ref="A36:H36"/>
    <mergeCell ref="A47:F47"/>
    <mergeCell ref="B48:D48"/>
    <mergeCell ref="B51:D51"/>
    <mergeCell ref="B53:D53"/>
    <mergeCell ref="B52:D52"/>
    <mergeCell ref="B50:D5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6" r:id="rId1"/>
  <headerFooter alignWithMargins="0">
    <oddHeader>&amp;RPříloha č. 2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2023-12-01T13:02:58Z</cp:lastPrinted>
  <dcterms:created xsi:type="dcterms:W3CDTF">1997-01-24T11:07:25Z</dcterms:created>
  <dcterms:modified xsi:type="dcterms:W3CDTF">2024-01-14T12:29:35Z</dcterms:modified>
  <cp:category/>
  <cp:version/>
  <cp:contentType/>
  <cp:contentStatus/>
</cp:coreProperties>
</file>