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1'!$A$1:$H$55</definedName>
  </definedNames>
  <calcPr fullCalcOnLoad="1"/>
</workbook>
</file>

<file path=xl/sharedStrings.xml><?xml version="1.0" encoding="utf-8"?>
<sst xmlns="http://schemas.openxmlformats.org/spreadsheetml/2006/main" count="57" uniqueCount="26">
  <si>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</si>
  <si>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</si>
  <si>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</si>
  <si>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</si>
  <si>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</si>
  <si>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</si>
  <si>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</si>
  <si>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</si>
  <si>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</si>
  <si>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</si>
  <si>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</si>
  <si>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% z druhu paliva</t>
  </si>
  <si>
    <t>LPG</t>
  </si>
  <si>
    <t>FAME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</si>
  <si>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</si>
  <si>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</si>
  <si>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</si>
  <si>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</si>
  <si>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</si>
  <si>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</si>
  <si>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</si>
  <si>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</si>
  <si>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listopad 2023</t>
  </si>
  <si>
    <t>Odebrané pohonné hmoty dle druhů listopad 2023</t>
  </si>
  <si>
    <t>Odebrané pohonné hmoty dle druhů listopad 2023 (dělení dle vyhlášky č. 516/2020 Sb.)</t>
  </si>
  <si>
    <t>Odebrané motorové benziny dle druhů listopad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</si>
</sst>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SheetLayoutView="100" workbookViewId="0" topLeftCell="A22">
      <selection activeCell="J20" sqref="J20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11</v>
      </c>
      <c r="G4" s="32" t="s">
        <v>9</v>
      </c>
      <c r="H4" s="33" t="s">
        <v>11</v>
      </c>
      <c r="I4" s="10"/>
      <c r="J4" s="10"/>
    </row>
    <row r="5" spans="1:9" ht="12.75">
      <c r="A5" s="26" t="s">
        <v>4</v>
      </c>
      <c r="B5" s="40">
        <v>93</v>
      </c>
      <c r="C5" s="40">
        <f>B5+0.0001</f>
        <v>93.0001</v>
      </c>
      <c r="D5" s="61">
        <f>ROUND(B5*100/$B$19,2)</f>
        <v>39.41</v>
      </c>
      <c r="E5" s="40">
        <v>0</v>
      </c>
      <c r="F5" s="37">
        <f>E5*100/C5</f>
        <v>0</v>
      </c>
      <c r="G5" s="34">
        <f>B5-E5</f>
        <v>93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1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1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2</v>
      </c>
      <c r="C8" s="40">
        <f t="shared" si="0"/>
        <v>2.0001</v>
      </c>
      <c r="D8" s="61">
        <f t="shared" si="1"/>
        <v>0.85</v>
      </c>
      <c r="E8" s="40">
        <v>0</v>
      </c>
      <c r="F8" s="37">
        <f t="shared" si="2"/>
        <v>0</v>
      </c>
      <c r="G8" s="34">
        <f>B8-E8</f>
        <v>2</v>
      </c>
      <c r="H8" s="35">
        <v>100</v>
      </c>
      <c r="I8" s="11"/>
    </row>
    <row r="9" spans="1:9" ht="12.75">
      <c r="A9" s="26" t="s">
        <v>10</v>
      </c>
      <c r="B9" s="40">
        <v>106</v>
      </c>
      <c r="C9" s="40">
        <f t="shared" si="0"/>
        <v>106.0001</v>
      </c>
      <c r="D9" s="61">
        <f t="shared" si="1"/>
        <v>44.92</v>
      </c>
      <c r="E9" s="40">
        <v>0</v>
      </c>
      <c r="F9" s="37">
        <f t="shared" si="2"/>
        <v>0</v>
      </c>
      <c r="G9" s="34">
        <f t="shared" si="3"/>
        <v>106</v>
      </c>
      <c r="H9" s="35">
        <f>100-ROUND(F9,1)</f>
        <v>100</v>
      </c>
      <c r="I9" s="11"/>
    </row>
    <row r="10" spans="1:9" ht="12.75">
      <c r="A10" s="26" t="s">
        <v>13</v>
      </c>
      <c r="B10" s="40">
        <v>0</v>
      </c>
      <c r="C10" s="40">
        <f t="shared" si="0"/>
        <v>0.0001</v>
      </c>
      <c r="D10" s="61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15</v>
      </c>
      <c r="B11" s="41">
        <v>0</v>
      </c>
      <c r="C11" s="40">
        <f t="shared" si="0"/>
        <v>0.0001</v>
      </c>
      <c r="D11" s="61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16</v>
      </c>
      <c r="B12" s="41">
        <v>0</v>
      </c>
      <c r="C12" s="40">
        <f t="shared" si="0"/>
        <v>0.0001</v>
      </c>
      <c r="D12" s="61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17</v>
      </c>
      <c r="B13" s="41">
        <v>0</v>
      </c>
      <c r="C13" s="40">
        <f t="shared" si="0"/>
        <v>0.0001</v>
      </c>
      <c r="D13" s="61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18</v>
      </c>
      <c r="B14" s="41">
        <v>0</v>
      </c>
      <c r="C14" s="40">
        <f t="shared" si="0"/>
        <v>0.0001</v>
      </c>
      <c r="D14" s="61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12</v>
      </c>
      <c r="B15" s="41">
        <v>30</v>
      </c>
      <c r="C15" s="40">
        <f t="shared" si="0"/>
        <v>30.0001</v>
      </c>
      <c r="D15" s="61">
        <f t="shared" si="1"/>
        <v>12.71</v>
      </c>
      <c r="E15" s="40">
        <v>0</v>
      </c>
      <c r="F15" s="37">
        <f>E15*100/C15</f>
        <v>0</v>
      </c>
      <c r="G15" s="34">
        <f t="shared" si="3"/>
        <v>30</v>
      </c>
      <c r="H15" s="35">
        <f>100-ROUND(F15,1)</f>
        <v>100</v>
      </c>
      <c r="I15" s="11"/>
    </row>
    <row r="16" spans="1:9" ht="12.75">
      <c r="A16" s="27" t="s">
        <v>19</v>
      </c>
      <c r="B16" s="41">
        <v>5</v>
      </c>
      <c r="C16" s="40">
        <f t="shared" si="0"/>
        <v>5.0001</v>
      </c>
      <c r="D16" s="61">
        <f t="shared" si="1"/>
        <v>2.12</v>
      </c>
      <c r="E16" s="40">
        <v>0</v>
      </c>
      <c r="F16" s="37">
        <f>E16*100/C16</f>
        <v>0</v>
      </c>
      <c r="G16" s="36">
        <f>B16-E16</f>
        <v>5</v>
      </c>
      <c r="H16" s="35">
        <v>100</v>
      </c>
      <c r="I16" s="11"/>
    </row>
    <row r="17" spans="1:9" ht="12.75">
      <c r="A17" s="27" t="s">
        <v>20</v>
      </c>
      <c r="B17" s="41">
        <v>0</v>
      </c>
      <c r="C17" s="40">
        <f t="shared" si="0"/>
        <v>0.0001</v>
      </c>
      <c r="D17" s="61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21</v>
      </c>
      <c r="B18" s="41">
        <v>0</v>
      </c>
      <c r="C18" s="40">
        <f t="shared" si="0"/>
        <v>0.0001</v>
      </c>
      <c r="D18" s="61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236</v>
      </c>
      <c r="C19" s="40">
        <f t="shared" si="0"/>
        <v>236.0001</v>
      </c>
      <c r="D19" s="62">
        <v>100</v>
      </c>
      <c r="E19" s="29">
        <f>SUM(E5:E18)</f>
        <v>0</v>
      </c>
      <c r="F19" s="30">
        <f>E19*100/B19</f>
        <v>0</v>
      </c>
      <c r="G19" s="29">
        <f t="shared" si="3"/>
        <v>236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24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11</v>
      </c>
      <c r="G22" s="32" t="s">
        <v>9</v>
      </c>
      <c r="H22" s="33" t="s">
        <v>11</v>
      </c>
      <c r="I22" s="11"/>
    </row>
    <row r="23" spans="1:9" ht="12.75">
      <c r="A23" s="26" t="s">
        <v>14</v>
      </c>
      <c r="B23" s="34">
        <f>B5+B6+B7+B8</f>
        <v>95</v>
      </c>
      <c r="C23" s="40">
        <f>B23+0.0001</f>
        <v>95.0001</v>
      </c>
      <c r="D23" s="61">
        <f>ROUND(B23*100/$B$34,2)</f>
        <v>40.25</v>
      </c>
      <c r="E23" s="34">
        <f>E5+E6+E7+E8</f>
        <v>0</v>
      </c>
      <c r="F23" s="37">
        <f>E23*100/C23</f>
        <v>0</v>
      </c>
      <c r="G23" s="34">
        <f aca="true" t="shared" si="4" ref="G23:G34">B23-E23</f>
        <v>95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106</v>
      </c>
      <c r="C24" s="40">
        <f aca="true" t="shared" si="6" ref="C24:C34">B24+0.0001</f>
        <v>106.0001</v>
      </c>
      <c r="D24" s="61">
        <f>ROUND(B24*100/$B$34,2)</f>
        <v>44.92</v>
      </c>
      <c r="E24" s="34">
        <f>E9</f>
        <v>0</v>
      </c>
      <c r="F24" s="37">
        <f aca="true" t="shared" si="7" ref="F24:F33">E24*100/C24</f>
        <v>0</v>
      </c>
      <c r="G24" s="34">
        <f t="shared" si="4"/>
        <v>106</v>
      </c>
      <c r="H24" s="35">
        <f>100-ROUND(F24,1)</f>
        <v>100</v>
      </c>
      <c r="I24" s="11"/>
    </row>
    <row r="25" spans="1:9" ht="12.75">
      <c r="A25" s="26" t="s">
        <v>13</v>
      </c>
      <c r="B25" s="34">
        <f t="shared" si="5"/>
        <v>0</v>
      </c>
      <c r="C25" s="40">
        <f t="shared" si="6"/>
        <v>0.0001</v>
      </c>
      <c r="D25" s="61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15</v>
      </c>
      <c r="B26" s="34">
        <f t="shared" si="5"/>
        <v>0</v>
      </c>
      <c r="C26" s="40">
        <f t="shared" si="6"/>
        <v>0.0001</v>
      </c>
      <c r="D26" s="61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16</v>
      </c>
      <c r="B27" s="36">
        <f t="shared" si="5"/>
        <v>0</v>
      </c>
      <c r="C27" s="40">
        <f t="shared" si="6"/>
        <v>0.0001</v>
      </c>
      <c r="D27" s="61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17</v>
      </c>
      <c r="B28" s="36">
        <f t="shared" si="5"/>
        <v>0</v>
      </c>
      <c r="C28" s="40">
        <f t="shared" si="6"/>
        <v>0.0001</v>
      </c>
      <c r="D28" s="61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18</v>
      </c>
      <c r="B29" s="36">
        <f t="shared" si="5"/>
        <v>0</v>
      </c>
      <c r="C29" s="40">
        <f t="shared" si="6"/>
        <v>0.0001</v>
      </c>
      <c r="D29" s="61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12</v>
      </c>
      <c r="B30" s="36">
        <f t="shared" si="5"/>
        <v>30</v>
      </c>
      <c r="C30" s="40">
        <f t="shared" si="6"/>
        <v>30.0001</v>
      </c>
      <c r="D30" s="61">
        <f t="shared" si="8"/>
        <v>12.71</v>
      </c>
      <c r="E30" s="34">
        <f>E15</f>
        <v>0</v>
      </c>
      <c r="F30" s="37">
        <f t="shared" si="7"/>
        <v>0</v>
      </c>
      <c r="G30" s="36">
        <f>B30-E30</f>
        <v>30</v>
      </c>
      <c r="H30" s="35">
        <f>100-ROUND(F30,1)</f>
        <v>100</v>
      </c>
      <c r="I30" s="11"/>
    </row>
    <row r="31" spans="1:9" ht="12.75">
      <c r="A31" s="27" t="s">
        <v>19</v>
      </c>
      <c r="B31" s="36">
        <f t="shared" si="5"/>
        <v>5</v>
      </c>
      <c r="C31" s="40">
        <f t="shared" si="6"/>
        <v>5.0001</v>
      </c>
      <c r="D31" s="61">
        <f t="shared" si="8"/>
        <v>2.12</v>
      </c>
      <c r="E31" s="34">
        <f>E16</f>
        <v>0</v>
      </c>
      <c r="F31" s="37">
        <f t="shared" si="7"/>
        <v>0</v>
      </c>
      <c r="G31" s="42">
        <f t="shared" si="4"/>
        <v>5</v>
      </c>
      <c r="H31" s="35">
        <v>100</v>
      </c>
      <c r="I31" s="11"/>
    </row>
    <row r="32" spans="1:9" ht="12.75">
      <c r="A32" s="27" t="s">
        <v>20</v>
      </c>
      <c r="B32" s="36">
        <f t="shared" si="5"/>
        <v>0</v>
      </c>
      <c r="C32" s="40">
        <f t="shared" si="6"/>
        <v>0.0001</v>
      </c>
      <c r="D32" s="61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21</v>
      </c>
      <c r="B33" s="36">
        <f t="shared" si="5"/>
        <v>0</v>
      </c>
      <c r="C33" s="40">
        <f t="shared" si="6"/>
        <v>0.0001</v>
      </c>
      <c r="D33" s="61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236</v>
      </c>
      <c r="C34" s="40">
        <f t="shared" si="6"/>
        <v>236.0001</v>
      </c>
      <c r="D34" s="62">
        <v>100</v>
      </c>
      <c r="E34" s="29">
        <f>SUM(E23:E33)</f>
        <v>0</v>
      </c>
      <c r="F34" s="44">
        <f>E34*100/B34</f>
        <v>0</v>
      </c>
      <c r="G34" s="29">
        <f t="shared" si="4"/>
        <v>236</v>
      </c>
      <c r="H34" s="31">
        <f>100-ROUND(F34,1)</f>
        <v>100</v>
      </c>
    </row>
    <row r="35" ht="13.5" thickBot="1"/>
    <row r="36" spans="1:9" ht="12.75">
      <c r="A36" s="58" t="s">
        <v>25</v>
      </c>
      <c r="B36" s="59"/>
      <c r="C36" s="59"/>
      <c r="D36" s="59"/>
      <c r="E36" s="59"/>
      <c r="F36" s="59"/>
      <c r="G36" s="59"/>
      <c r="H36" s="6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11</v>
      </c>
      <c r="G37" s="46" t="s">
        <v>9</v>
      </c>
      <c r="H37" s="49" t="s">
        <v>11</v>
      </c>
      <c r="I37" s="11"/>
    </row>
    <row r="38" spans="1:9" ht="12.75">
      <c r="A38" s="26" t="s">
        <v>4</v>
      </c>
      <c r="B38" s="34">
        <f>B5</f>
        <v>93</v>
      </c>
      <c r="C38" s="40">
        <f>B38+0.0001</f>
        <v>93.0001</v>
      </c>
      <c r="D38" s="61">
        <f>ROUND(B38*100/$B$42,2)</f>
        <v>97.89</v>
      </c>
      <c r="E38" s="34">
        <f>E5</f>
        <v>0</v>
      </c>
      <c r="F38" s="37">
        <f>E38*100/C38</f>
        <v>0</v>
      </c>
      <c r="G38" s="34">
        <f>B38-E38</f>
        <v>93</v>
      </c>
      <c r="H38" s="35">
        <f>100-ROUND(F38,1)</f>
        <v>100</v>
      </c>
      <c r="I38" s="57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1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1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2</v>
      </c>
      <c r="C41" s="40">
        <f>B41+0.0001</f>
        <v>2.0001</v>
      </c>
      <c r="D41" s="61">
        <f>ROUND(B41*100/$B$42,2)</f>
        <v>2.11</v>
      </c>
      <c r="E41" s="34">
        <f>E8</f>
        <v>0</v>
      </c>
      <c r="F41" s="37">
        <f>E41*100/C41</f>
        <v>0</v>
      </c>
      <c r="G41" s="34">
        <f>B41-E41</f>
        <v>2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95</v>
      </c>
      <c r="C42" s="40">
        <f>B42+0.0001</f>
        <v>95.0001</v>
      </c>
      <c r="D42" s="62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95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/>
      <c r="B44" s="4"/>
      <c r="C44" s="4"/>
      <c r="D44" s="4"/>
      <c r="E44" s="22"/>
      <c r="F44" s="4"/>
      <c r="G44" s="10"/>
      <c r="H44" s="10"/>
      <c r="I44" s="15"/>
    </row>
    <row r="46" spans="1:6" ht="12.75">
      <c r="A46" s="53"/>
      <c r="B46" s="53"/>
      <c r="C46" s="53"/>
      <c r="D46" s="54"/>
      <c r="E46" s="55"/>
      <c r="F46" s="54"/>
    </row>
    <row r="47" spans="1:6" ht="12.75">
      <c r="A47" s="53"/>
      <c r="B47" s="53"/>
      <c r="C47" s="53"/>
      <c r="D47" s="54"/>
      <c r="E47" s="55"/>
      <c r="F47" s="54"/>
    </row>
    <row r="48" spans="1:6" ht="12.75">
      <c r="A48" s="53"/>
      <c r="B48" s="53"/>
      <c r="C48" s="53"/>
      <c r="D48" s="54"/>
      <c r="E48" s="55"/>
      <c r="F48" s="54"/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2023-07-10T05:24:15Z</cp:lastPrinted>
  <dcterms:created xsi:type="dcterms:W3CDTF">1997-01-24T11:07:25Z</dcterms:created>
  <dcterms:modified xsi:type="dcterms:W3CDTF">2023-12-01T12:46:31Z</dcterms:modified>
  <cp:category/>
  <cp:version/>
  <cp:contentType/>
  <cp:contentStatus/>
</cp:coreProperties>
</file>