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0"/>
  </bookViews>
  <sheets>
    <sheet name="sešit 1" sheetId="1" r:id="rId1"/>
  </sheets>
  <definedNames>
    <definedName name="_xlnm.Print_Area" localSheetId="0">'sešit 1'!$A$1:$H$58</definedName>
  </definedNames>
  <calcPr fullCalcOnLoad="1"/>
</workbook>
</file>

<file path=xl/sharedStrings.xml><?xml version="1.0" encoding="utf-8"?>
<sst xmlns="http://schemas.openxmlformats.org/spreadsheetml/2006/main" count="69" uniqueCount="35">
  <si>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</si>
  <si>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</si>
  <si>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</si>
  <si>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</si>
  <si>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</si>
  <si>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</si>
  <si>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</si>
  <si>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</si>
  <si>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</si>
  <si>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</si>
  <si>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</si>
  <si>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</si>
  <si>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</si>
  <si>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</si>
  <si>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</si>
  <si>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</si>
  <si>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</si>
  <si>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</si>
  <si>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</si>
  <si>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</si>
  <si>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</si>
  <si>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</si>
  <si>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</si>
  <si>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</si>
  <si>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</si>
  <si>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</si>
  <si>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</si>
  <si>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Monitoring a sledování jakosti pohonných hmot leden 2024</t>
  </si>
  <si>
    <t>Odebrané pohonné hmoty dle druhů leden 2024</t>
  </si>
  <si>
    <t>Odebrané pohonné hmoty dle druhů leden 2024 (dělení dle vyhlášky č. 516/2020 Sb.)</t>
  </si>
  <si>
    <t>Odebrané motorové benziny dle druhů leden 2024</t>
  </si>
  <si>
    <t>motorová nafta</t>
  </si>
  <si>
    <t>ethanol</t>
  </si>
  <si>
    <t>celkový obsah kyslíku</t>
  </si>
  <si>
    <t>bod vzplanutí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</si>
</sst>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2" fontId="0" fillId="0" borderId="18" xfId="34" applyNumberFormat="1" applyFont="1" applyBorder="1" applyAlignment="1" applyProtection="1">
      <alignment horizontal="center"/>
      <protection/>
    </xf>
    <xf numFmtId="2" fontId="1" fillId="0" borderId="16" xfId="34" applyNumberFormat="1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/>
    </xf>
    <xf numFmtId="1" fontId="0" fillId="0" borderId="29" xfId="34" applyNumberFormat="1" applyFont="1" applyBorder="1" applyAlignment="1" applyProtection="1">
      <alignment horizontal="center" wrapText="1"/>
      <protection locked="0"/>
    </xf>
    <xf numFmtId="168" fontId="0" fillId="0" borderId="30" xfId="0" applyNumberFormat="1" applyFont="1" applyBorder="1" applyAlignment="1" applyProtection="1">
      <alignment horizontal="center" wrapText="1"/>
      <protection locked="0"/>
    </xf>
    <xf numFmtId="0" fontId="0" fillId="0" borderId="24" xfId="0" applyFont="1" applyBorder="1" applyAlignment="1" applyProtection="1">
      <alignment/>
      <protection/>
    </xf>
    <xf numFmtId="1" fontId="0" fillId="0" borderId="11" xfId="34" applyNumberFormat="1" applyFont="1" applyBorder="1" applyAlignment="1" applyProtection="1">
      <alignment horizontal="center" wrapText="1"/>
      <protection locked="0"/>
    </xf>
    <xf numFmtId="168" fontId="0" fillId="0" borderId="12" xfId="0" applyNumberFormat="1" applyFont="1" applyBorder="1" applyAlignment="1" applyProtection="1">
      <alignment horizontal="center" wrapText="1"/>
      <protection locked="0"/>
    </xf>
    <xf numFmtId="1" fontId="0" fillId="0" borderId="31" xfId="34" applyNumberFormat="1" applyFont="1" applyBorder="1" applyAlignment="1" applyProtection="1">
      <alignment horizontal="center" wrapText="1"/>
      <protection locked="0"/>
    </xf>
    <xf numFmtId="168" fontId="0" fillId="0" borderId="23" xfId="0" applyNumberFormat="1" applyFont="1" applyBorder="1" applyAlignment="1" applyProtection="1">
      <alignment horizontal="center" wrapText="1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0" fontId="1" fillId="0" borderId="38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20" zoomScaleNormal="120" zoomScaleSheetLayoutView="100" workbookViewId="0" topLeftCell="A1">
      <selection activeCell="K13" sqref="K13"/>
    </sheetView>
  </sheetViews>
  <sheetFormatPr defaultColWidth="9.00390625" defaultRowHeight="12.75"/>
  <cols>
    <col min="1" max="1" width="36.2539062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27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28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38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.75">
      <c r="A5" s="26" t="s">
        <v>4</v>
      </c>
      <c r="B5" s="40">
        <v>103</v>
      </c>
      <c r="C5" s="40">
        <f>B5+0.0001</f>
        <v>103.0001</v>
      </c>
      <c r="D5" s="61">
        <f>ROUND(B5*100/$B$19,2)</f>
        <v>38.29</v>
      </c>
      <c r="E5" s="40">
        <v>2</v>
      </c>
      <c r="F5" s="37">
        <f>E5*100/C5</f>
        <v>1.941745687625546</v>
      </c>
      <c r="G5" s="34">
        <f>B5-E5</f>
        <v>101</v>
      </c>
      <c r="H5" s="35">
        <f>100-ROUND(F5,1)</f>
        <v>98.1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61">
        <f aca="true" t="shared" si="1" ref="D6:D18">ROUND(B6*100/$B$19,2)</f>
        <v>0</v>
      </c>
      <c r="E6" s="40">
        <v>0</v>
      </c>
      <c r="F6" s="37">
        <f aca="true" t="shared" si="2" ref="F6:F17">E6*100/C6</f>
        <v>0</v>
      </c>
      <c r="G6" s="34">
        <f aca="true" t="shared" si="3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61">
        <f t="shared" si="1"/>
        <v>0</v>
      </c>
      <c r="E7" s="40">
        <v>0</v>
      </c>
      <c r="F7" s="37">
        <f t="shared" si="2"/>
        <v>0</v>
      </c>
      <c r="G7" s="34">
        <f t="shared" si="3"/>
        <v>0</v>
      </c>
      <c r="H7" s="35">
        <v>0</v>
      </c>
      <c r="I7" s="11"/>
    </row>
    <row r="8" spans="1:9" ht="12.75">
      <c r="A8" s="26" t="s">
        <v>7</v>
      </c>
      <c r="B8" s="40">
        <v>5</v>
      </c>
      <c r="C8" s="40">
        <f t="shared" si="0"/>
        <v>5.0001</v>
      </c>
      <c r="D8" s="61">
        <f t="shared" si="1"/>
        <v>1.86</v>
      </c>
      <c r="E8" s="40">
        <v>0</v>
      </c>
      <c r="F8" s="37">
        <f t="shared" si="2"/>
        <v>0</v>
      </c>
      <c r="G8" s="34">
        <f>B8-E8</f>
        <v>5</v>
      </c>
      <c r="H8" s="35">
        <v>100</v>
      </c>
      <c r="I8" s="11"/>
    </row>
    <row r="9" spans="1:9" ht="12.75">
      <c r="A9" s="26" t="s">
        <v>10</v>
      </c>
      <c r="B9" s="40">
        <v>128</v>
      </c>
      <c r="C9" s="40">
        <f t="shared" si="0"/>
        <v>128.0001</v>
      </c>
      <c r="D9" s="61">
        <f t="shared" si="1"/>
        <v>47.58</v>
      </c>
      <c r="E9" s="40">
        <v>1</v>
      </c>
      <c r="F9" s="37">
        <f t="shared" si="2"/>
        <v>0.7812493896489143</v>
      </c>
      <c r="G9" s="34">
        <f t="shared" si="3"/>
        <v>127</v>
      </c>
      <c r="H9" s="35">
        <f>100-ROUND(F9,1)</f>
        <v>99.2</v>
      </c>
      <c r="I9" s="11"/>
    </row>
    <row r="10" spans="1:9" ht="12.75">
      <c r="A10" s="26" t="s">
        <v>17</v>
      </c>
      <c r="B10" s="40">
        <v>0</v>
      </c>
      <c r="C10" s="40">
        <f t="shared" si="0"/>
        <v>0.0001</v>
      </c>
      <c r="D10" s="61">
        <f t="shared" si="1"/>
        <v>0</v>
      </c>
      <c r="E10" s="40">
        <v>0</v>
      </c>
      <c r="F10" s="37">
        <f t="shared" si="2"/>
        <v>0</v>
      </c>
      <c r="G10" s="34">
        <f t="shared" si="3"/>
        <v>0</v>
      </c>
      <c r="H10" s="35">
        <v>0</v>
      </c>
      <c r="I10" s="11"/>
    </row>
    <row r="11" spans="1:9" ht="12.75">
      <c r="A11" s="27" t="s">
        <v>20</v>
      </c>
      <c r="B11" s="41">
        <v>0</v>
      </c>
      <c r="C11" s="40">
        <f t="shared" si="0"/>
        <v>0.0001</v>
      </c>
      <c r="D11" s="61">
        <f t="shared" si="1"/>
        <v>0</v>
      </c>
      <c r="E11" s="40">
        <v>0</v>
      </c>
      <c r="F11" s="37">
        <f t="shared" si="2"/>
        <v>0</v>
      </c>
      <c r="G11" s="34">
        <f t="shared" si="3"/>
        <v>0</v>
      </c>
      <c r="H11" s="35">
        <v>0</v>
      </c>
      <c r="I11" s="11"/>
    </row>
    <row r="12" spans="1:9" ht="12.75">
      <c r="A12" s="27" t="s">
        <v>21</v>
      </c>
      <c r="B12" s="41">
        <v>0</v>
      </c>
      <c r="C12" s="40">
        <f t="shared" si="0"/>
        <v>0.0001</v>
      </c>
      <c r="D12" s="61">
        <f t="shared" si="1"/>
        <v>0</v>
      </c>
      <c r="E12" s="40">
        <v>0</v>
      </c>
      <c r="F12" s="37">
        <f t="shared" si="2"/>
        <v>0</v>
      </c>
      <c r="G12" s="34">
        <f t="shared" si="3"/>
        <v>0</v>
      </c>
      <c r="H12" s="35">
        <v>0</v>
      </c>
      <c r="I12" s="11"/>
    </row>
    <row r="13" spans="1:9" ht="12.75">
      <c r="A13" s="27" t="s">
        <v>22</v>
      </c>
      <c r="B13" s="41">
        <v>0</v>
      </c>
      <c r="C13" s="40">
        <f t="shared" si="0"/>
        <v>0.0001</v>
      </c>
      <c r="D13" s="61">
        <f t="shared" si="1"/>
        <v>0</v>
      </c>
      <c r="E13" s="40">
        <v>0</v>
      </c>
      <c r="F13" s="37">
        <f t="shared" si="2"/>
        <v>0</v>
      </c>
      <c r="G13" s="34">
        <f t="shared" si="3"/>
        <v>0</v>
      </c>
      <c r="H13" s="35">
        <v>0</v>
      </c>
      <c r="I13" s="11"/>
    </row>
    <row r="14" spans="1:9" ht="12.75">
      <c r="A14" s="27" t="s">
        <v>23</v>
      </c>
      <c r="B14" s="41">
        <v>0</v>
      </c>
      <c r="C14" s="40">
        <f t="shared" si="0"/>
        <v>0.0001</v>
      </c>
      <c r="D14" s="61">
        <f t="shared" si="1"/>
        <v>0</v>
      </c>
      <c r="E14" s="40">
        <v>0</v>
      </c>
      <c r="F14" s="37">
        <f t="shared" si="2"/>
        <v>0</v>
      </c>
      <c r="G14" s="34">
        <f t="shared" si="3"/>
        <v>0</v>
      </c>
      <c r="H14" s="35">
        <v>0</v>
      </c>
      <c r="I14" s="11"/>
    </row>
    <row r="15" spans="1:9" ht="12.75">
      <c r="A15" s="27" t="s">
        <v>16</v>
      </c>
      <c r="B15" s="41">
        <v>30</v>
      </c>
      <c r="C15" s="40">
        <f t="shared" si="0"/>
        <v>30.0001</v>
      </c>
      <c r="D15" s="61">
        <f t="shared" si="1"/>
        <v>11.15</v>
      </c>
      <c r="E15" s="40">
        <v>0</v>
      </c>
      <c r="F15" s="37">
        <f>E15*100/C15</f>
        <v>0</v>
      </c>
      <c r="G15" s="34">
        <f t="shared" si="3"/>
        <v>30</v>
      </c>
      <c r="H15" s="35">
        <f>100-ROUND(F15,1)</f>
        <v>100</v>
      </c>
      <c r="I15" s="11"/>
    </row>
    <row r="16" spans="1:9" ht="12.75">
      <c r="A16" s="27" t="s">
        <v>24</v>
      </c>
      <c r="B16" s="41">
        <v>3</v>
      </c>
      <c r="C16" s="40">
        <f t="shared" si="0"/>
        <v>3.0001</v>
      </c>
      <c r="D16" s="61">
        <f t="shared" si="1"/>
        <v>1.12</v>
      </c>
      <c r="E16" s="40">
        <v>0</v>
      </c>
      <c r="F16" s="37">
        <f>E16*100/C16</f>
        <v>0</v>
      </c>
      <c r="G16" s="36">
        <f>B16-E16</f>
        <v>3</v>
      </c>
      <c r="H16" s="35">
        <f>100-ROUND(F16,1)</f>
        <v>100</v>
      </c>
      <c r="I16" s="11"/>
    </row>
    <row r="17" spans="1:9" ht="12.75">
      <c r="A17" s="27" t="s">
        <v>25</v>
      </c>
      <c r="B17" s="41">
        <v>0</v>
      </c>
      <c r="C17" s="40">
        <f t="shared" si="0"/>
        <v>0.0001</v>
      </c>
      <c r="D17" s="61">
        <f t="shared" si="1"/>
        <v>0</v>
      </c>
      <c r="E17" s="40">
        <v>0</v>
      </c>
      <c r="F17" s="37">
        <f t="shared" si="2"/>
        <v>0</v>
      </c>
      <c r="G17" s="36">
        <f t="shared" si="3"/>
        <v>0</v>
      </c>
      <c r="H17" s="35">
        <v>0</v>
      </c>
      <c r="I17" s="11"/>
    </row>
    <row r="18" spans="1:9" ht="12.75">
      <c r="A18" s="27" t="s">
        <v>26</v>
      </c>
      <c r="B18" s="41">
        <v>0</v>
      </c>
      <c r="C18" s="40">
        <f t="shared" si="0"/>
        <v>0.0001</v>
      </c>
      <c r="D18" s="61">
        <f t="shared" si="1"/>
        <v>0</v>
      </c>
      <c r="E18" s="40">
        <v>0</v>
      </c>
      <c r="F18" s="37">
        <f>E18*100/C18</f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269</v>
      </c>
      <c r="C19" s="40">
        <f t="shared" si="0"/>
        <v>269.0001</v>
      </c>
      <c r="D19" s="62">
        <v>100</v>
      </c>
      <c r="E19" s="29">
        <f>SUM(E5:E18)</f>
        <v>3</v>
      </c>
      <c r="F19" s="30">
        <f>E19*100/B19</f>
        <v>1.1152416356877324</v>
      </c>
      <c r="G19" s="29">
        <f t="shared" si="3"/>
        <v>266</v>
      </c>
      <c r="H19" s="31">
        <f>100-ROUND(F19,1)</f>
        <v>98.9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29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.75">
      <c r="A23" s="26" t="s">
        <v>19</v>
      </c>
      <c r="B23" s="34">
        <f>B5+B6+B7+B8</f>
        <v>108</v>
      </c>
      <c r="C23" s="40">
        <f>B23+0.0001</f>
        <v>108.0001</v>
      </c>
      <c r="D23" s="61">
        <f>ROUND(B23*100/$B$34,2)</f>
        <v>40.15</v>
      </c>
      <c r="E23" s="34">
        <f>E5+E6+E7+E8</f>
        <v>2</v>
      </c>
      <c r="F23" s="37">
        <f>E23*100/C23</f>
        <v>1.851850137175799</v>
      </c>
      <c r="G23" s="34">
        <f aca="true" t="shared" si="4" ref="G23:G34">B23-E23</f>
        <v>106</v>
      </c>
      <c r="H23" s="35">
        <f>100-ROUND(F23,1)</f>
        <v>98.1</v>
      </c>
      <c r="I23" s="11"/>
    </row>
    <row r="24" spans="1:9" ht="12.75">
      <c r="A24" s="26" t="s">
        <v>10</v>
      </c>
      <c r="B24" s="34">
        <f aca="true" t="shared" si="5" ref="B24:B33">B9</f>
        <v>128</v>
      </c>
      <c r="C24" s="40">
        <f aca="true" t="shared" si="6" ref="C24:C34">B24+0.0001</f>
        <v>128.0001</v>
      </c>
      <c r="D24" s="61">
        <f aca="true" t="shared" si="7" ref="D24:D32">ROUND(B24*100/$B$34,2)</f>
        <v>47.58</v>
      </c>
      <c r="E24" s="34">
        <f>E9</f>
        <v>1</v>
      </c>
      <c r="F24" s="37">
        <f aca="true" t="shared" si="8" ref="F24:F33">E24*100/C24</f>
        <v>0.7812493896489143</v>
      </c>
      <c r="G24" s="34">
        <f t="shared" si="4"/>
        <v>127</v>
      </c>
      <c r="H24" s="35">
        <f>100-ROUND(F24,1)</f>
        <v>99.2</v>
      </c>
      <c r="I24" s="11"/>
    </row>
    <row r="25" spans="1:9" ht="12.75">
      <c r="A25" s="26" t="s">
        <v>17</v>
      </c>
      <c r="B25" s="34">
        <f t="shared" si="5"/>
        <v>0</v>
      </c>
      <c r="C25" s="40">
        <f t="shared" si="6"/>
        <v>0.0001</v>
      </c>
      <c r="D25" s="61">
        <f t="shared" si="7"/>
        <v>0</v>
      </c>
      <c r="E25" s="34">
        <f>E10</f>
        <v>0</v>
      </c>
      <c r="F25" s="37">
        <f t="shared" si="8"/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20</v>
      </c>
      <c r="B26" s="34">
        <f t="shared" si="5"/>
        <v>0</v>
      </c>
      <c r="C26" s="40">
        <f t="shared" si="6"/>
        <v>0.0001</v>
      </c>
      <c r="D26" s="61">
        <f t="shared" si="7"/>
        <v>0</v>
      </c>
      <c r="E26" s="34">
        <f>E11</f>
        <v>0</v>
      </c>
      <c r="F26" s="37">
        <f t="shared" si="8"/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21</v>
      </c>
      <c r="B27" s="36">
        <f t="shared" si="5"/>
        <v>0</v>
      </c>
      <c r="C27" s="40">
        <f t="shared" si="6"/>
        <v>0.0001</v>
      </c>
      <c r="D27" s="61">
        <f t="shared" si="7"/>
        <v>0</v>
      </c>
      <c r="E27" s="34">
        <v>0</v>
      </c>
      <c r="F27" s="37">
        <f t="shared" si="8"/>
        <v>0</v>
      </c>
      <c r="G27" s="36">
        <v>0</v>
      </c>
      <c r="H27" s="35">
        <v>0</v>
      </c>
      <c r="I27" s="11"/>
    </row>
    <row r="28" spans="1:9" ht="12.75">
      <c r="A28" s="27" t="s">
        <v>22</v>
      </c>
      <c r="B28" s="36">
        <f t="shared" si="5"/>
        <v>0</v>
      </c>
      <c r="C28" s="40">
        <f t="shared" si="6"/>
        <v>0.0001</v>
      </c>
      <c r="D28" s="61">
        <f t="shared" si="7"/>
        <v>0</v>
      </c>
      <c r="E28" s="34">
        <v>0</v>
      </c>
      <c r="F28" s="37">
        <f t="shared" si="8"/>
        <v>0</v>
      </c>
      <c r="G28" s="36">
        <v>0</v>
      </c>
      <c r="H28" s="35">
        <v>0</v>
      </c>
      <c r="I28" s="11"/>
    </row>
    <row r="29" spans="1:9" ht="12.75">
      <c r="A29" s="27" t="s">
        <v>23</v>
      </c>
      <c r="B29" s="36">
        <f t="shared" si="5"/>
        <v>0</v>
      </c>
      <c r="C29" s="40">
        <f t="shared" si="6"/>
        <v>0.0001</v>
      </c>
      <c r="D29" s="61">
        <f t="shared" si="7"/>
        <v>0</v>
      </c>
      <c r="E29" s="34">
        <v>0</v>
      </c>
      <c r="F29" s="37">
        <f t="shared" si="8"/>
        <v>0</v>
      </c>
      <c r="G29" s="36">
        <v>0</v>
      </c>
      <c r="H29" s="35">
        <v>0</v>
      </c>
      <c r="I29" s="11"/>
    </row>
    <row r="30" spans="1:9" ht="12.75">
      <c r="A30" s="27" t="s">
        <v>16</v>
      </c>
      <c r="B30" s="36">
        <f t="shared" si="5"/>
        <v>30</v>
      </c>
      <c r="C30" s="40">
        <f t="shared" si="6"/>
        <v>30.0001</v>
      </c>
      <c r="D30" s="61">
        <f t="shared" si="7"/>
        <v>11.15</v>
      </c>
      <c r="E30" s="34">
        <f>E15</f>
        <v>0</v>
      </c>
      <c r="F30" s="37">
        <f t="shared" si="8"/>
        <v>0</v>
      </c>
      <c r="G30" s="36">
        <f>B30-E30</f>
        <v>30</v>
      </c>
      <c r="H30" s="35">
        <f>100-ROUND(F30,1)</f>
        <v>100</v>
      </c>
      <c r="I30" s="11"/>
    </row>
    <row r="31" spans="1:9" ht="12.75">
      <c r="A31" s="27" t="s">
        <v>24</v>
      </c>
      <c r="B31" s="36">
        <f t="shared" si="5"/>
        <v>3</v>
      </c>
      <c r="C31" s="40">
        <f t="shared" si="6"/>
        <v>3.0001</v>
      </c>
      <c r="D31" s="61">
        <f t="shared" si="7"/>
        <v>1.12</v>
      </c>
      <c r="E31" s="34">
        <f>E16</f>
        <v>0</v>
      </c>
      <c r="F31" s="37">
        <f t="shared" si="8"/>
        <v>0</v>
      </c>
      <c r="G31" s="42">
        <f t="shared" si="4"/>
        <v>3</v>
      </c>
      <c r="H31" s="35">
        <f>100-ROUND(F31,1)</f>
        <v>100</v>
      </c>
      <c r="I31" s="11"/>
    </row>
    <row r="32" spans="1:9" ht="12.75">
      <c r="A32" s="27" t="s">
        <v>25</v>
      </c>
      <c r="B32" s="36">
        <f t="shared" si="5"/>
        <v>0</v>
      </c>
      <c r="C32" s="40">
        <f t="shared" si="6"/>
        <v>0.0001</v>
      </c>
      <c r="D32" s="61">
        <f t="shared" si="7"/>
        <v>0</v>
      </c>
      <c r="E32" s="34">
        <f>E17</f>
        <v>0</v>
      </c>
      <c r="F32" s="37">
        <f t="shared" si="8"/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26</v>
      </c>
      <c r="B33" s="36">
        <f t="shared" si="5"/>
        <v>0</v>
      </c>
      <c r="C33" s="40">
        <f t="shared" si="6"/>
        <v>0.0001</v>
      </c>
      <c r="D33" s="61">
        <f>ROUND(B33*100/$B$34,2)</f>
        <v>0</v>
      </c>
      <c r="E33" s="34">
        <f>E18</f>
        <v>0</v>
      </c>
      <c r="F33" s="37">
        <f t="shared" si="8"/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269</v>
      </c>
      <c r="C34" s="40">
        <f t="shared" si="6"/>
        <v>269.0001</v>
      </c>
      <c r="D34" s="62">
        <v>100</v>
      </c>
      <c r="E34" s="29">
        <f>SUM(E23:E33)</f>
        <v>3</v>
      </c>
      <c r="F34" s="44">
        <f>E34*100/B34</f>
        <v>1.1152416356877324</v>
      </c>
      <c r="G34" s="29">
        <f t="shared" si="4"/>
        <v>266</v>
      </c>
      <c r="H34" s="31">
        <f>100-ROUND(F34,1)</f>
        <v>98.9</v>
      </c>
    </row>
    <row r="35" ht="13.5" thickBot="1"/>
    <row r="36" spans="1:9" ht="12.75">
      <c r="A36" s="78" t="s">
        <v>30</v>
      </c>
      <c r="B36" s="79"/>
      <c r="C36" s="79"/>
      <c r="D36" s="79"/>
      <c r="E36" s="79"/>
      <c r="F36" s="79"/>
      <c r="G36" s="79"/>
      <c r="H36" s="80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.75">
      <c r="A38" s="26" t="s">
        <v>4</v>
      </c>
      <c r="B38" s="34">
        <f>B5</f>
        <v>103</v>
      </c>
      <c r="C38" s="40">
        <f>B38+0.0001</f>
        <v>103.0001</v>
      </c>
      <c r="D38" s="61">
        <f>ROUND(B38*100/$B$42,2)</f>
        <v>95.37</v>
      </c>
      <c r="E38" s="34">
        <f>E5</f>
        <v>2</v>
      </c>
      <c r="F38" s="37">
        <f>E38*100/C38</f>
        <v>1.941745687625546</v>
      </c>
      <c r="G38" s="34">
        <f>B38-E38</f>
        <v>101</v>
      </c>
      <c r="H38" s="35">
        <f>100-ROUND(F38,1)</f>
        <v>98.1</v>
      </c>
      <c r="I38" s="60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61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61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5</v>
      </c>
      <c r="C41" s="40">
        <f>B41+0.0001</f>
        <v>5.0001</v>
      </c>
      <c r="D41" s="61">
        <f>ROUND(B41*100/$B$42,2)</f>
        <v>4.63</v>
      </c>
      <c r="E41" s="34">
        <f>E8</f>
        <v>0</v>
      </c>
      <c r="F41" s="37">
        <f>E41*100/C41</f>
        <v>0</v>
      </c>
      <c r="G41" s="34">
        <f>B41-E41</f>
        <v>5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108</v>
      </c>
      <c r="C42" s="40">
        <f>B42+0.0001</f>
        <v>108.0001</v>
      </c>
      <c r="D42" s="62">
        <f>SUM(D38:D41)</f>
        <v>100</v>
      </c>
      <c r="E42" s="29">
        <f>SUM(E38:E41)</f>
        <v>2</v>
      </c>
      <c r="F42" s="43">
        <f>E42*100/B42</f>
        <v>1.8518518518518519</v>
      </c>
      <c r="G42" s="29">
        <f>B42-E42</f>
        <v>106</v>
      </c>
      <c r="H42" s="31">
        <f>100-ROUND(F42,1)</f>
        <v>98.1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52" t="s">
        <v>27</v>
      </c>
      <c r="B44" s="4"/>
      <c r="C44" s="4"/>
      <c r="D44" s="4"/>
      <c r="E44" s="22"/>
      <c r="F44" s="4"/>
      <c r="G44" s="10"/>
      <c r="H44" s="10"/>
      <c r="I44" s="15"/>
    </row>
    <row r="45" ht="13.5" thickBot="1"/>
    <row r="46" spans="1:6" ht="13.5" thickBot="1">
      <c r="A46" s="81" t="s">
        <v>11</v>
      </c>
      <c r="B46" s="82"/>
      <c r="C46" s="82"/>
      <c r="D46" s="82"/>
      <c r="E46" s="82"/>
      <c r="F46" s="83"/>
    </row>
    <row r="47" spans="1:6" ht="64.5" thickBot="1">
      <c r="A47" s="57" t="s">
        <v>12</v>
      </c>
      <c r="B47" s="84" t="s">
        <v>13</v>
      </c>
      <c r="C47" s="84"/>
      <c r="D47" s="85"/>
      <c r="E47" s="58" t="s">
        <v>18</v>
      </c>
      <c r="F47" s="59" t="s">
        <v>14</v>
      </c>
    </row>
    <row r="48" spans="1:6" ht="12.75">
      <c r="A48" s="66" t="s">
        <v>19</v>
      </c>
      <c r="B48" s="76" t="s">
        <v>32</v>
      </c>
      <c r="C48" s="76"/>
      <c r="D48" s="77"/>
      <c r="E48" s="67">
        <v>2</v>
      </c>
      <c r="F48" s="68">
        <f>E48*100/B23</f>
        <v>1.8518518518518519</v>
      </c>
    </row>
    <row r="49" spans="1:6" ht="12.75">
      <c r="A49" s="26" t="s">
        <v>19</v>
      </c>
      <c r="B49" s="73" t="s">
        <v>33</v>
      </c>
      <c r="C49" s="74"/>
      <c r="D49" s="75"/>
      <c r="E49" s="69">
        <v>1</v>
      </c>
      <c r="F49" s="70">
        <f>E49*100/B23</f>
        <v>0.9259259259259259</v>
      </c>
    </row>
    <row r="50" spans="1:6" ht="13.5" thickBot="1">
      <c r="A50" s="63" t="s">
        <v>31</v>
      </c>
      <c r="B50" s="71" t="s">
        <v>34</v>
      </c>
      <c r="C50" s="71"/>
      <c r="D50" s="72"/>
      <c r="E50" s="64">
        <v>1</v>
      </c>
      <c r="F50" s="65">
        <f>E50*100/B24</f>
        <v>0.78125</v>
      </c>
    </row>
    <row r="51" spans="1:6" ht="12.75">
      <c r="A51" s="53"/>
      <c r="B51" s="53"/>
      <c r="C51" s="53"/>
      <c r="D51" s="54"/>
      <c r="E51" s="55"/>
      <c r="F51" s="54"/>
    </row>
    <row r="52" spans="1:6" ht="12.75">
      <c r="A52" s="53"/>
      <c r="B52" s="53"/>
      <c r="C52" s="53"/>
      <c r="D52" s="54"/>
      <c r="E52" s="55"/>
      <c r="F52" s="54"/>
    </row>
    <row r="53" spans="1:6" ht="12.75">
      <c r="A53" s="53"/>
      <c r="B53" s="53"/>
      <c r="C53" s="53"/>
      <c r="D53" s="54"/>
      <c r="E53" s="55"/>
      <c r="F53" s="54"/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  <row r="56" spans="1:6" ht="12.75">
      <c r="A56" s="53"/>
      <c r="B56" s="53"/>
      <c r="C56" s="53"/>
      <c r="D56" s="54"/>
      <c r="E56" s="55"/>
      <c r="F56" s="54"/>
    </row>
    <row r="57" spans="1:6" ht="12.75">
      <c r="A57" s="53"/>
      <c r="B57" s="53"/>
      <c r="C57" s="53"/>
      <c r="D57" s="54"/>
      <c r="E57" s="55"/>
      <c r="F57" s="54"/>
    </row>
    <row r="58" spans="1:6" ht="12.75">
      <c r="A58" s="53"/>
      <c r="B58" s="53"/>
      <c r="C58" s="53"/>
      <c r="D58" s="54"/>
      <c r="E58" s="55"/>
      <c r="F58" s="54"/>
    </row>
  </sheetData>
  <sheetProtection selectLockedCells="1"/>
  <mergeCells count="6">
    <mergeCell ref="B50:D50"/>
    <mergeCell ref="B49:D49"/>
    <mergeCell ref="B48:D48"/>
    <mergeCell ref="A36:H36"/>
    <mergeCell ref="A46:F46"/>
    <mergeCell ref="B47:D47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  <headerFooter alignWithMargins="0">
    <oddHeader>&amp;RPříloha č.1</oddHeader>
    <oddFooter>&amp;CStránka &amp;P z &amp;N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Lucie, Mgr.</cp:lastModifiedBy>
  <cp:lastPrinted>2023-11-01T14:34:11Z</cp:lastPrinted>
  <dcterms:created xsi:type="dcterms:W3CDTF">1997-01-24T11:07:25Z</dcterms:created>
  <dcterms:modified xsi:type="dcterms:W3CDTF">2024-02-08T06:31:55Z</dcterms:modified>
  <cp:category/>
  <cp:version/>
  <cp:contentType/>
  <cp:contentStatus/>
</cp:coreProperties>
</file>